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8075" windowHeight="10500"/>
  </bookViews>
  <sheets>
    <sheet name="31.12.17  " sheetId="21" r:id="rId1"/>
    <sheet name="pregled jamstava" sheetId="20" r:id="rId2"/>
    <sheet name="otplatni plan po kreditu" sheetId="2" r:id="rId3"/>
    <sheet name="Sheet3" sheetId="3" r:id="rId4"/>
  </sheets>
  <definedNames>
    <definedName name="_xlnm.Print_Area" localSheetId="0">'31.12.17  '!$A$1:$L$35</definedName>
    <definedName name="_xlnm.Print_Area" localSheetId="1">'pregled jamstava'!$A$1:$J$28</definedName>
  </definedNames>
  <calcPr calcId="145621"/>
</workbook>
</file>

<file path=xl/calcChain.xml><?xml version="1.0" encoding="utf-8"?>
<calcChain xmlns="http://schemas.openxmlformats.org/spreadsheetml/2006/main">
  <c r="D11" i="2" l="1"/>
  <c r="D10" i="2"/>
  <c r="D9" i="2"/>
  <c r="D8" i="2"/>
  <c r="D7" i="2"/>
  <c r="D6" i="2"/>
  <c r="D5" i="2"/>
  <c r="C11" i="2"/>
  <c r="C10" i="2"/>
  <c r="C9" i="2"/>
  <c r="C8" i="2"/>
  <c r="C7" i="2"/>
  <c r="C6" i="2"/>
  <c r="C5" i="2"/>
  <c r="E11" i="2"/>
  <c r="F11" i="2"/>
  <c r="D20" i="2"/>
  <c r="C20" i="2"/>
  <c r="I31" i="21" l="1"/>
  <c r="G31" i="21"/>
  <c r="F31" i="21"/>
  <c r="E31" i="21"/>
  <c r="D31" i="21"/>
  <c r="C31" i="21"/>
  <c r="K27" i="21"/>
  <c r="H27" i="21"/>
  <c r="H26" i="21"/>
  <c r="H31" i="21" s="1"/>
  <c r="K31" i="21" s="1"/>
  <c r="G26" i="21"/>
  <c r="F22" i="21"/>
  <c r="E22" i="21"/>
  <c r="D22" i="21"/>
  <c r="C22" i="21"/>
  <c r="H22" i="21" s="1"/>
  <c r="K22" i="21" s="1"/>
  <c r="I21" i="21"/>
  <c r="E21" i="21"/>
  <c r="K19" i="21"/>
  <c r="H19" i="21"/>
  <c r="G19" i="21"/>
  <c r="K16" i="21"/>
  <c r="H16" i="21"/>
  <c r="G16" i="21"/>
  <c r="G22" i="21" s="1"/>
  <c r="K12" i="21"/>
  <c r="H12" i="21"/>
  <c r="K11" i="21"/>
  <c r="L3" i="21" s="1"/>
  <c r="H11" i="21"/>
  <c r="G11" i="21"/>
  <c r="K26" i="21" l="1"/>
</calcChain>
</file>

<file path=xl/sharedStrings.xml><?xml version="1.0" encoding="utf-8"?>
<sst xmlns="http://schemas.openxmlformats.org/spreadsheetml/2006/main" count="131" uniqueCount="102">
  <si>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</si>
  <si>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</si>
  <si>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</si>
  <si>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</si>
  <si>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</si>
  <si>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</t>
  </si>
  <si>
    <t>Revalorizacija kredita sa deviz. klauz. na dan  31.12.12  +/-</t>
  </si>
  <si>
    <t>2.</t>
  </si>
  <si>
    <t>3.</t>
  </si>
  <si>
    <r>
      <t>PRIVREDNA BANKA ZGB</t>
    </r>
    <r>
      <rPr>
        <sz val="8"/>
        <color theme="1"/>
        <rFont val="Times New Roman"/>
        <family val="1"/>
        <charset val="238"/>
      </rPr>
      <t xml:space="preserve"> </t>
    </r>
  </si>
  <si>
    <t xml:space="preserve">Izgradnja dječjeg vrtića u Krku </t>
  </si>
  <si>
    <t xml:space="preserve">15.000.000,00 KN </t>
  </si>
  <si>
    <t xml:space="preserve">(2.048.847,81 EUR) </t>
  </si>
  <si>
    <t>K 1255.2</t>
  </si>
  <si>
    <t>4.</t>
  </si>
  <si>
    <t xml:space="preserve">Izgradnja školske sportske dvorane u Krku </t>
  </si>
  <si>
    <t>5.</t>
  </si>
  <si>
    <t>UKUPNO  KREDITI:</t>
  </si>
  <si>
    <t>Dana jamstva</t>
  </si>
  <si>
    <t>UKUPNO  JAMSTVA:</t>
  </si>
  <si>
    <t xml:space="preserve">                  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</si>
  <si>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</si>
  <si>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</si>
  <si>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</si>
  <si>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</si>
  <si>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</si>
  <si>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</si>
  <si>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</si>
  <si>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r>
      <t xml:space="preserve"> </t>
    </r>
    <r>
      <rPr>
        <sz val="8"/>
        <color theme="1"/>
        <rFont val="Times New Roman"/>
        <family val="1"/>
        <charset val="238"/>
      </rPr>
      <t>(otplata od 31.07.2013 do 30.04.2023.</t>
    </r>
  </si>
  <si>
    <t>Od 30.05.08. (otplata od 30.11.2011 do 31.08.2023.</t>
  </si>
  <si>
    <t>(rok 15 godina od čega 3 godine počeka)</t>
  </si>
  <si>
    <t xml:space="preserve"> 683.378,95 EUR rok otpl. do 30.06.2019.</t>
  </si>
  <si>
    <t>Red. br. /registar MF</t>
  </si>
  <si>
    <t>/1303</t>
  </si>
  <si>
    <t>/1748</t>
  </si>
  <si>
    <t>/1053</t>
  </si>
  <si>
    <t>ERSTE&amp;STEIERMARKISCHE BANK D.D.*</t>
  </si>
  <si>
    <t>* kratkoročno zaduživanje pa nije potrebna suglasnost MF</t>
  </si>
  <si>
    <t>54431/26241</t>
  </si>
  <si>
    <t>1255.6/1205</t>
  </si>
  <si>
    <t>3423311/2342311</t>
  </si>
  <si>
    <t>Stanje duga glavnice Prema tečaju 31.12.2016</t>
  </si>
  <si>
    <t>Primljeni  kredit u 2017. godini</t>
  </si>
  <si>
    <t>GLAVNICA Otplaćena u 2017</t>
  </si>
  <si>
    <t>KAMATE Otplaćene u 2017.</t>
  </si>
  <si>
    <t>UKUPNO Otplaćeno 2017 glav+kamate</t>
  </si>
  <si>
    <t>/2283</t>
  </si>
  <si>
    <t xml:space="preserve"> 10.244.000,00 kn rok otpl. Od 31.12.2020. do 30.06.2030. polugodišnje</t>
  </si>
  <si>
    <t>tečaj 31.12.2017  1 €=7,513648</t>
  </si>
  <si>
    <t>Stanje duga glavnice 31.12.2017</t>
  </si>
  <si>
    <t>Stanje duga glavnice Prema tečaju 31.12.2017</t>
  </si>
  <si>
    <t>Izvor podataka: Financijska izvješća za razdoblje 01.01.-31.12.2017. godine</t>
  </si>
  <si>
    <t>Kratkoročna pozajmica 23.12.2017-30.11.2018</t>
  </si>
  <si>
    <t>ADDIKO BANK d.d.</t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</si>
  <si>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2017 GODINU   STANJE 31. PROSINCA 2017.     Prilog 3.                                             </t>
    </r>
  </si>
  <si>
    <t>Red br.</t>
  </si>
  <si>
    <t>Datum odluke o davanju jamstva</t>
  </si>
  <si>
    <t>Datum sklapanja ugovora o jamstvu s korisnikom kredita</t>
  </si>
  <si>
    <t>Naziv financijske instuitucije u čiju korist se daje jamstvo</t>
  </si>
  <si>
    <t>Naziv korisnika kredita  i namjena kredita</t>
  </si>
  <si>
    <t>Valutna jedinica</t>
  </si>
  <si>
    <t>Iznos jamstva u valuti</t>
  </si>
  <si>
    <t>Posljednja godina dospjeća</t>
  </si>
  <si>
    <t>Iznos jamstva u kunama</t>
  </si>
  <si>
    <t>15. 03.2005.</t>
  </si>
  <si>
    <t>Hrvatska banka za obnovu i razvoj- HBOR</t>
  </si>
  <si>
    <t>JKP PONIKVE VODA d.o.o.-Vodoopskrba Šotoventa HBOR</t>
  </si>
  <si>
    <t>JKP PONIKVE VODA d.o.o. EU "Projekt prikupljanja odvodnje, i pročišćavanja opadnih voda otoka Krka"  -  HBOR</t>
  </si>
  <si>
    <t>HRK uz valutnu klauzulu vezanu na EUR</t>
  </si>
  <si>
    <t>2019.</t>
  </si>
  <si>
    <t>05.09.2005.</t>
  </si>
  <si>
    <t xml:space="preserve">Ponikve d.o.o Krk , financiranje izgradnje I faza I etapa vodoopskrbe Šotoventa, otplata od 30.09.2009. </t>
  </si>
  <si>
    <t>16.03.2017.</t>
  </si>
  <si>
    <t xml:space="preserve">Ponikve d.o.o Krk , financiranje izgradnje građevina i uređaja odvodnje i pročišćavanja otpadnih voda priobalnog dijela otoka Krka, otplata od 31.12.2020. , polugodišnje u 20 rata , </t>
  </si>
  <si>
    <t>2030.</t>
  </si>
  <si>
    <t>HRK</t>
  </si>
  <si>
    <t>Ukupno:</t>
  </si>
  <si>
    <t>Datum plaćanja po protestiranom jamstvu</t>
  </si>
  <si>
    <t>Naziv korisnika kredita odnosno dužnika</t>
  </si>
  <si>
    <t>Naziv financijske instuitucije u čiju korist je protestirano jamstvo</t>
  </si>
  <si>
    <t>Iznos plaćene glavnice u valuti</t>
  </si>
  <si>
    <t>Iznos plaćenh kamata u valuti</t>
  </si>
  <si>
    <t>Ostala plaćanja u valuti</t>
  </si>
  <si>
    <t>Ukupan iznos izvršenih plaćanja u valuti</t>
  </si>
  <si>
    <t>Protuvrijednost u kunama</t>
  </si>
  <si>
    <t>Gradonačelnik:</t>
  </si>
  <si>
    <t>Darijo Vasilić</t>
  </si>
  <si>
    <t>U Krku, 28.03.2018</t>
  </si>
  <si>
    <t>Otplata glavnice</t>
  </si>
  <si>
    <t>Otplata kamata</t>
  </si>
  <si>
    <t>ukupno:</t>
  </si>
  <si>
    <t>ukupno</t>
  </si>
  <si>
    <t>ERSTE&amp;STEIERMARKISCHE BANK D.D.</t>
  </si>
  <si>
    <r>
      <t>PRIVREDNA BANKA ZGB</t>
    </r>
    <r>
      <rPr>
        <sz val="11"/>
        <color theme="1"/>
        <rFont val="Times New Roman"/>
        <family val="1"/>
        <charset val="238"/>
      </rPr>
      <t xml:space="preserve"> *</t>
    </r>
  </si>
  <si>
    <t>EUR</t>
  </si>
  <si>
    <t>25.09.2017.</t>
  </si>
  <si>
    <t>U Krku, 28.03.2018.</t>
  </si>
  <si>
    <t>*teč.31.12.17</t>
  </si>
  <si>
    <r>
      <t>.</t>
    </r>
    <r>
      <rPr>
        <sz val="14"/>
        <color theme="1"/>
        <rFont val="Calibri"/>
        <family val="2"/>
        <charset val="238"/>
        <scheme val="minor"/>
      </rPr>
      <t xml:space="preserve"> GRAD KRK –pregled jamstava 31. PROSINCA 2017.                                                  </t>
    </r>
  </si>
  <si>
    <r>
      <t>.</t>
    </r>
    <r>
      <rPr>
        <sz val="14"/>
        <color theme="1"/>
        <rFont val="Calibri"/>
        <family val="2"/>
        <charset val="238"/>
        <scheme val="minor"/>
      </rPr>
      <t xml:space="preserve"> GRAD KRK –pregled protestiranih  jamstava 31. PROSINCA 2017.                                                  </t>
    </r>
  </si>
  <si>
    <t>GRAD KRK - Otplatni plan po kreditima -pregled obveza po godinama 31.12.2017</t>
  </si>
  <si>
    <t>* U 2017. nije bilo protestiranih jamstava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</si>
</sst>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0000\ _k_n_-;\-* #,##0.000000\ _k_n_-;_-* &quot;-&quot;??\ _k_n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2" fillId="0" borderId="0" xfId="0" applyFont="1"/>
    <xf numFmtId="43" fontId="13" fillId="0" borderId="2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vertical="top" wrapText="1"/>
    </xf>
    <xf numFmtId="0" fontId="7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4" fontId="10" fillId="0" borderId="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4" fontId="0" fillId="0" borderId="7" xfId="0" applyNumberForma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3" fontId="11" fillId="0" borderId="0" xfId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6" fillId="2" borderId="4" xfId="0" applyFont="1" applyFill="1" applyBorder="1" applyAlignment="1">
      <alignment horizontal="right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3" fontId="13" fillId="0" borderId="6" xfId="1" applyFont="1" applyBorder="1" applyAlignment="1">
      <alignment horizontal="right" vertical="top" wrapText="1"/>
    </xf>
    <xf numFmtId="43" fontId="13" fillId="0" borderId="4" xfId="1" applyFont="1" applyBorder="1" applyAlignment="1">
      <alignment horizontal="right" vertical="top" wrapText="1"/>
    </xf>
    <xf numFmtId="43" fontId="9" fillId="0" borderId="4" xfId="1" applyFont="1" applyBorder="1" applyAlignment="1">
      <alignment horizontal="right" vertical="top" wrapText="1"/>
    </xf>
    <xf numFmtId="43" fontId="14" fillId="0" borderId="4" xfId="1" applyFont="1" applyBorder="1" applyAlignment="1">
      <alignment horizontal="right" vertical="top" wrapText="1"/>
    </xf>
    <xf numFmtId="43" fontId="19" fillId="0" borderId="4" xfId="1" applyFont="1" applyBorder="1" applyAlignment="1">
      <alignment vertical="top" wrapText="1"/>
    </xf>
    <xf numFmtId="43" fontId="19" fillId="0" borderId="7" xfId="1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top" wrapText="1"/>
    </xf>
    <xf numFmtId="0" fontId="0" fillId="0" borderId="11" xfId="0" applyBorder="1"/>
    <xf numFmtId="0" fontId="13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" fontId="1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14" xfId="0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43" fontId="13" fillId="0" borderId="13" xfId="1" applyFont="1" applyBorder="1" applyAlignment="1">
      <alignment horizontal="right" vertical="top" wrapText="1"/>
    </xf>
    <xf numFmtId="4" fontId="17" fillId="0" borderId="4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0" fillId="2" borderId="13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0" fillId="2" borderId="6" xfId="0" applyFill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4" fontId="19" fillId="0" borderId="0" xfId="0" applyNumberFormat="1" applyFont="1" applyBorder="1" applyAlignment="1">
      <alignment vertical="top" wrapText="1"/>
    </xf>
    <xf numFmtId="4" fontId="9" fillId="0" borderId="4" xfId="0" applyNumberFormat="1" applyFont="1" applyBorder="1" applyAlignment="1">
      <alignment horizontal="right" vertical="top" wrapText="1"/>
    </xf>
    <xf numFmtId="43" fontId="13" fillId="0" borderId="0" xfId="1" applyFont="1" applyBorder="1" applyAlignment="1">
      <alignment horizontal="right" vertical="top" wrapText="1"/>
    </xf>
    <xf numFmtId="4" fontId="17" fillId="0" borderId="6" xfId="0" applyNumberFormat="1" applyFont="1" applyBorder="1" applyAlignment="1">
      <alignment horizontal="right" vertical="top" wrapText="1"/>
    </xf>
    <xf numFmtId="4" fontId="17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43" fontId="13" fillId="0" borderId="7" xfId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6" fillId="2" borderId="12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16" xfId="0" applyFont="1" applyBorder="1"/>
    <xf numFmtId="0" fontId="0" fillId="0" borderId="16" xfId="0" applyBorder="1"/>
    <xf numFmtId="0" fontId="8" fillId="0" borderId="0" xfId="0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11" fillId="0" borderId="6" xfId="0" applyNumberFormat="1" applyFont="1" applyBorder="1" applyAlignment="1">
      <alignment horizontal="right" vertical="top" wrapText="1"/>
    </xf>
    <xf numFmtId="4" fontId="11" fillId="0" borderId="8" xfId="0" applyNumberFormat="1" applyFont="1" applyBorder="1" applyAlignment="1">
      <alignment horizontal="right" vertical="top" wrapText="1"/>
    </xf>
    <xf numFmtId="4" fontId="4" fillId="2" borderId="14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4" fontId="11" fillId="0" borderId="4" xfId="0" applyNumberFormat="1" applyFont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4" fontId="17" fillId="0" borderId="5" xfId="0" applyNumberFormat="1" applyFont="1" applyBorder="1" applyAlignment="1">
      <alignment horizontal="right" vertical="top" wrapText="1"/>
    </xf>
    <xf numFmtId="0" fontId="2" fillId="0" borderId="13" xfId="0" applyFont="1" applyBorder="1"/>
    <xf numFmtId="0" fontId="4" fillId="0" borderId="12" xfId="0" applyFont="1" applyBorder="1"/>
    <xf numFmtId="0" fontId="0" fillId="0" borderId="2" xfId="0" applyBorder="1"/>
    <xf numFmtId="0" fontId="0" fillId="0" borderId="19" xfId="0" applyBorder="1"/>
    <xf numFmtId="0" fontId="0" fillId="0" borderId="13" xfId="0" applyBorder="1"/>
    <xf numFmtId="4" fontId="0" fillId="0" borderId="13" xfId="0" applyNumberFormat="1" applyBorder="1"/>
    <xf numFmtId="14" fontId="19" fillId="0" borderId="13" xfId="0" applyNumberFormat="1" applyFont="1" applyBorder="1"/>
    <xf numFmtId="4" fontId="8" fillId="0" borderId="12" xfId="0" applyNumberFormat="1" applyFont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8" fillId="2" borderId="6" xfId="0" applyNumberFormat="1" applyFont="1" applyFill="1" applyBorder="1" applyAlignment="1">
      <alignment horizontal="right" vertical="top" wrapText="1"/>
    </xf>
    <xf numFmtId="4" fontId="10" fillId="2" borderId="12" xfId="0" applyNumberFormat="1" applyFont="1" applyFill="1" applyBorder="1" applyAlignment="1">
      <alignment horizontal="right" vertical="top" wrapText="1"/>
    </xf>
    <xf numFmtId="0" fontId="8" fillId="0" borderId="20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ont="1"/>
    <xf numFmtId="0" fontId="7" fillId="0" borderId="6" xfId="0" applyFont="1" applyBorder="1" applyAlignment="1">
      <alignment horizontal="right" vertical="top" wrapText="1"/>
    </xf>
    <xf numFmtId="0" fontId="0" fillId="0" borderId="0" xfId="0" applyBorder="1"/>
    <xf numFmtId="0" fontId="4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43" fontId="0" fillId="0" borderId="0" xfId="1" applyFont="1"/>
    <xf numFmtId="43" fontId="0" fillId="0" borderId="0" xfId="1" applyFont="1" applyFill="1"/>
    <xf numFmtId="0" fontId="0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0" fillId="3" borderId="5" xfId="0" applyFill="1" applyBorder="1"/>
    <xf numFmtId="0" fontId="12" fillId="0" borderId="5" xfId="0" applyFont="1" applyBorder="1" applyAlignment="1">
      <alignment horizontal="center" vertical="top" wrapText="1"/>
    </xf>
    <xf numFmtId="43" fontId="0" fillId="0" borderId="5" xfId="1" applyFont="1" applyBorder="1"/>
    <xf numFmtId="0" fontId="12" fillId="3" borderId="5" xfId="0" applyFont="1" applyFill="1" applyBorder="1" applyAlignment="1">
      <alignment vertical="top" wrapText="1"/>
    </xf>
    <xf numFmtId="43" fontId="0" fillId="3" borderId="5" xfId="1" applyFont="1" applyFill="1" applyBorder="1"/>
    <xf numFmtId="164" fontId="0" fillId="0" borderId="0" xfId="1" applyNumberFormat="1" applyFont="1"/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21" fillId="0" borderId="14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  <xf numFmtId="0" fontId="26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0" borderId="11" xfId="0" applyFont="1" applyBorder="1"/>
    <xf numFmtId="0" fontId="27" fillId="0" borderId="6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0" fillId="0" borderId="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right" vertical="top" wrapText="1"/>
    </xf>
    <xf numFmtId="0" fontId="29" fillId="0" borderId="2" xfId="0" applyFont="1" applyBorder="1" applyAlignment="1">
      <alignment horizontal="right" vertical="top" wrapText="1"/>
    </xf>
    <xf numFmtId="43" fontId="19" fillId="0" borderId="2" xfId="1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" fontId="27" fillId="0" borderId="5" xfId="0" applyNumberFormat="1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4" fontId="27" fillId="2" borderId="5" xfId="0" applyNumberFormat="1" applyFont="1" applyFill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30" fillId="0" borderId="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top" wrapText="1"/>
    </xf>
    <xf numFmtId="0" fontId="20" fillId="0" borderId="2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right" vertical="top" wrapText="1"/>
    </xf>
    <xf numFmtId="0" fontId="20" fillId="2" borderId="21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horizontal="center" vertical="top" wrapText="1"/>
    </xf>
    <xf numFmtId="0" fontId="27" fillId="0" borderId="16" xfId="0" applyFont="1" applyBorder="1"/>
    <xf numFmtId="0" fontId="0" fillId="0" borderId="16" xfId="0" applyFont="1" applyBorder="1"/>
    <xf numFmtId="0" fontId="27" fillId="0" borderId="0" xfId="0" applyFont="1" applyBorder="1"/>
    <xf numFmtId="0" fontId="0" fillId="0" borderId="0" xfId="0" applyFont="1" applyBorder="1"/>
    <xf numFmtId="0" fontId="27" fillId="3" borderId="0" xfId="0" applyFont="1" applyFill="1" applyBorder="1"/>
    <xf numFmtId="0" fontId="20" fillId="0" borderId="0" xfId="0" applyFont="1" applyBorder="1"/>
    <xf numFmtId="0" fontId="32" fillId="0" borderId="0" xfId="0" applyFont="1"/>
    <xf numFmtId="0" fontId="2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zoomScaleNormal="100" zoomScaleSheetLayoutView="100" workbookViewId="0">
      <selection activeCell="G2" sqref="G2"/>
    </sheetView>
  </sheetViews>
  <sheetFormatPr defaultRowHeight="15" x14ac:dyDescent="0.25"/>
  <cols>
    <col min="1" max="1" width="7.28515625" customWidth="1"/>
    <col min="2" max="2" width="35.85546875" customWidth="1"/>
    <col min="3" max="3" width="10.140625" customWidth="1"/>
    <col min="4" max="4" width="8" customWidth="1"/>
    <col min="5" max="6" width="10.5703125" customWidth="1"/>
    <col min="7" max="7" width="10.28515625" customWidth="1"/>
    <col min="8" max="8" width="11.5703125" customWidth="1"/>
    <col min="9" max="9" width="9.140625" customWidth="1"/>
    <col min="10" max="10" width="9.42578125" customWidth="1"/>
    <col min="11" max="11" width="13.85546875" customWidth="1"/>
    <col min="12" max="12" width="1.140625" customWidth="1"/>
  </cols>
  <sheetData>
    <row r="1" spans="1:15" ht="23.25" customHeight="1" x14ac:dyDescent="0.3">
      <c r="A1" s="134" t="s">
        <v>54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5" x14ac:dyDescent="0.25">
      <c r="A2" s="135"/>
      <c r="G2" s="74" t="s">
        <v>48</v>
      </c>
      <c r="I2" s="74"/>
      <c r="J2" s="74"/>
    </row>
    <row r="3" spans="1:15" ht="46.5" customHeight="1" x14ac:dyDescent="0.25">
      <c r="A3" s="160" t="s">
        <v>32</v>
      </c>
      <c r="B3" s="76" t="s">
        <v>1</v>
      </c>
      <c r="C3" s="159" t="s">
        <v>41</v>
      </c>
      <c r="D3" s="176" t="s">
        <v>42</v>
      </c>
      <c r="E3" s="160" t="s">
        <v>43</v>
      </c>
      <c r="F3" s="160" t="s">
        <v>44</v>
      </c>
      <c r="G3" s="160" t="s">
        <v>45</v>
      </c>
      <c r="H3" s="160" t="s">
        <v>49</v>
      </c>
      <c r="I3" s="179" t="s">
        <v>6</v>
      </c>
      <c r="J3" s="75" t="s">
        <v>24</v>
      </c>
      <c r="K3" s="159" t="s">
        <v>50</v>
      </c>
      <c r="L3" s="139" t="e">
        <f>K11+K19+#REF!+#REF!</f>
        <v>#REF!</v>
      </c>
    </row>
    <row r="4" spans="1:15" ht="33.75" hidden="1" customHeight="1" x14ac:dyDescent="0.25">
      <c r="A4" s="36" t="s">
        <v>0</v>
      </c>
      <c r="B4" s="2"/>
      <c r="C4" s="17" t="s">
        <v>2</v>
      </c>
      <c r="D4" s="177"/>
      <c r="E4" s="2"/>
      <c r="F4" s="2" t="s">
        <v>4</v>
      </c>
      <c r="G4" s="2"/>
      <c r="H4" s="17" t="s">
        <v>5</v>
      </c>
      <c r="I4" s="180"/>
      <c r="J4" s="4"/>
      <c r="K4" s="5" t="s">
        <v>2</v>
      </c>
    </row>
    <row r="5" spans="1:15" ht="15.75" hidden="1" customHeight="1" thickBot="1" x14ac:dyDescent="0.3">
      <c r="A5" s="7"/>
      <c r="B5" s="2"/>
      <c r="C5" s="17" t="s">
        <v>3</v>
      </c>
      <c r="D5" s="178"/>
      <c r="E5" s="2"/>
      <c r="F5" s="4"/>
      <c r="G5" s="4"/>
      <c r="H5" s="19"/>
      <c r="I5" s="181"/>
      <c r="J5" s="4"/>
      <c r="K5" s="2" t="s">
        <v>3</v>
      </c>
    </row>
    <row r="6" spans="1:15" ht="14.25" customHeight="1" x14ac:dyDescent="0.25">
      <c r="A6" s="38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5" ht="0.75" hidden="1" customHeight="1" x14ac:dyDescent="0.25">
      <c r="A7" s="7"/>
      <c r="B7" s="4"/>
      <c r="C7" s="4"/>
      <c r="D7" s="9"/>
      <c r="E7" s="10"/>
      <c r="F7" s="4"/>
      <c r="G7" s="4"/>
      <c r="H7" s="4"/>
      <c r="I7" s="16"/>
      <c r="J7" s="11"/>
      <c r="K7" s="4"/>
    </row>
    <row r="8" spans="1:15" ht="10.5" hidden="1" customHeight="1" x14ac:dyDescent="0.25">
      <c r="A8" s="7"/>
      <c r="B8" s="4"/>
      <c r="C8" s="4"/>
      <c r="D8" s="9"/>
      <c r="E8" s="5"/>
      <c r="F8" s="4"/>
      <c r="G8" s="4"/>
      <c r="H8" s="4"/>
      <c r="I8" s="16"/>
      <c r="J8" s="11"/>
      <c r="K8" s="4"/>
    </row>
    <row r="9" spans="1:15" ht="11.25" customHeight="1" x14ac:dyDescent="0.25">
      <c r="A9" s="41"/>
      <c r="B9" s="18" t="s">
        <v>9</v>
      </c>
      <c r="C9" s="46"/>
      <c r="D9" s="41"/>
      <c r="E9" s="51"/>
      <c r="F9" s="56"/>
      <c r="G9" s="41"/>
      <c r="H9" s="59"/>
      <c r="I9" s="62"/>
      <c r="J9" s="67" t="s">
        <v>13</v>
      </c>
      <c r="K9" s="69"/>
      <c r="O9" s="136"/>
    </row>
    <row r="10" spans="1:15" ht="11.25" customHeight="1" x14ac:dyDescent="0.25">
      <c r="A10" s="155"/>
      <c r="B10" s="160" t="s">
        <v>10</v>
      </c>
      <c r="C10" s="46"/>
      <c r="D10" s="41"/>
      <c r="E10" s="51"/>
      <c r="F10" s="56"/>
      <c r="G10" s="41"/>
      <c r="H10" s="59"/>
      <c r="I10" s="62"/>
      <c r="J10" s="67"/>
      <c r="K10" s="69"/>
      <c r="O10" s="154"/>
    </row>
    <row r="11" spans="1:15" ht="11.25" customHeight="1" x14ac:dyDescent="0.25">
      <c r="A11" s="156" t="s">
        <v>21</v>
      </c>
      <c r="B11" s="161" t="s">
        <v>11</v>
      </c>
      <c r="C11" s="47">
        <v>8710174.7799999993</v>
      </c>
      <c r="D11" s="43"/>
      <c r="E11" s="52">
        <v>1271910.3999999999</v>
      </c>
      <c r="F11" s="57">
        <v>328711.53000000003</v>
      </c>
      <c r="G11" s="58">
        <f>E11+F11</f>
        <v>1600621.93</v>
      </c>
      <c r="H11" s="60">
        <f>C11-E11+D11</f>
        <v>7438264.379999999</v>
      </c>
      <c r="I11" s="63">
        <v>-61818.9</v>
      </c>
      <c r="J11" s="67">
        <v>3423304</v>
      </c>
      <c r="K11" s="70">
        <f>C11-E11+I11</f>
        <v>7376445.4799999986</v>
      </c>
    </row>
    <row r="12" spans="1:15" ht="11.25" customHeight="1" x14ac:dyDescent="0.25">
      <c r="A12" s="155"/>
      <c r="B12" s="161" t="s">
        <v>12</v>
      </c>
      <c r="C12" s="48">
        <v>1152476.8799999999</v>
      </c>
      <c r="D12" s="49"/>
      <c r="E12" s="53">
        <v>170737.32</v>
      </c>
      <c r="F12" s="56"/>
      <c r="G12" s="58"/>
      <c r="H12" s="60">
        <f>C12-E12+D12</f>
        <v>981739.55999999982</v>
      </c>
      <c r="I12" s="64"/>
      <c r="J12" s="67">
        <v>5443202</v>
      </c>
      <c r="K12" s="71">
        <f>H12+I12</f>
        <v>981739.55999999982</v>
      </c>
    </row>
    <row r="13" spans="1:15" ht="10.5" customHeight="1" x14ac:dyDescent="0.25">
      <c r="A13" s="157" t="s">
        <v>33</v>
      </c>
      <c r="B13" s="161" t="s">
        <v>29</v>
      </c>
      <c r="C13" s="19"/>
      <c r="D13" s="50"/>
      <c r="E13" s="54"/>
      <c r="F13" s="54"/>
      <c r="G13" s="50"/>
      <c r="H13" s="19"/>
      <c r="I13" s="65"/>
      <c r="J13" s="67">
        <v>2643202</v>
      </c>
      <c r="K13" s="50"/>
    </row>
    <row r="14" spans="1:15" ht="21" customHeight="1" x14ac:dyDescent="0.25">
      <c r="A14" s="118"/>
      <c r="B14" s="45" t="s">
        <v>30</v>
      </c>
      <c r="C14" s="19"/>
      <c r="D14" s="44"/>
      <c r="E14" s="55"/>
      <c r="F14" s="55"/>
      <c r="G14" s="44"/>
      <c r="H14" s="44"/>
      <c r="I14" s="66"/>
      <c r="J14" s="68">
        <v>2342304</v>
      </c>
      <c r="K14" s="44"/>
    </row>
    <row r="15" spans="1:15" ht="16.5" customHeight="1" x14ac:dyDescent="0.25">
      <c r="A15" s="40"/>
      <c r="B15" s="158" t="s">
        <v>53</v>
      </c>
      <c r="C15" s="163"/>
      <c r="D15" s="72"/>
      <c r="E15" s="82"/>
      <c r="F15" s="83"/>
      <c r="G15" s="72"/>
      <c r="H15" s="85"/>
      <c r="I15" s="61"/>
      <c r="J15" s="90" t="s">
        <v>25</v>
      </c>
      <c r="K15" s="111"/>
      <c r="L15" s="138"/>
    </row>
    <row r="16" spans="1:15" ht="12.75" customHeight="1" x14ac:dyDescent="0.25">
      <c r="A16" s="42" t="s">
        <v>7</v>
      </c>
      <c r="B16" s="161" t="s">
        <v>15</v>
      </c>
      <c r="C16" s="79">
        <v>4128804.56</v>
      </c>
      <c r="D16" s="80"/>
      <c r="E16" s="81">
        <v>635200.68000000005</v>
      </c>
      <c r="F16" s="81">
        <v>138039.26</v>
      </c>
      <c r="G16" s="84">
        <f>E16+F16</f>
        <v>773239.94000000006</v>
      </c>
      <c r="H16" s="86">
        <f>C16-E16+D16</f>
        <v>3493603.88</v>
      </c>
      <c r="I16" s="87">
        <v>0</v>
      </c>
      <c r="J16" s="88" t="s">
        <v>26</v>
      </c>
      <c r="K16" s="86">
        <f>C16-E16+I16</f>
        <v>3493603.88</v>
      </c>
      <c r="L16" s="138"/>
    </row>
    <row r="17" spans="1:12" ht="15" customHeight="1" x14ac:dyDescent="0.25">
      <c r="A17" s="147" t="s">
        <v>34</v>
      </c>
      <c r="B17" s="77" t="s">
        <v>28</v>
      </c>
      <c r="C17" s="78"/>
      <c r="D17" s="44"/>
      <c r="E17" s="55"/>
      <c r="F17" s="91"/>
      <c r="G17" s="50"/>
      <c r="H17" s="19"/>
      <c r="I17" s="45"/>
      <c r="J17" s="89" t="s">
        <v>27</v>
      </c>
      <c r="K17" s="118"/>
      <c r="L17" s="138"/>
    </row>
    <row r="18" spans="1:12" ht="10.5" customHeight="1" x14ac:dyDescent="0.25">
      <c r="A18" s="92"/>
      <c r="B18" s="146" t="s">
        <v>36</v>
      </c>
      <c r="C18" s="95"/>
      <c r="D18" s="92"/>
      <c r="E18" s="94"/>
      <c r="F18" s="94"/>
      <c r="G18" s="92"/>
      <c r="H18" s="101"/>
      <c r="I18" s="102"/>
      <c r="J18" s="133" t="s">
        <v>39</v>
      </c>
      <c r="K18" s="19"/>
      <c r="L18" s="138"/>
    </row>
    <row r="19" spans="1:12" ht="15.75" customHeight="1" x14ac:dyDescent="0.25">
      <c r="A19" s="148" t="s">
        <v>8</v>
      </c>
      <c r="B19" s="161" t="s">
        <v>52</v>
      </c>
      <c r="C19" s="96"/>
      <c r="D19" s="97">
        <v>3000000</v>
      </c>
      <c r="E19" s="57">
        <v>0</v>
      </c>
      <c r="F19" s="57">
        <v>0</v>
      </c>
      <c r="G19" s="93">
        <f>E19+F19</f>
        <v>0</v>
      </c>
      <c r="H19" s="70">
        <f>C19-E19+D19</f>
        <v>3000000</v>
      </c>
      <c r="I19" s="98">
        <v>0</v>
      </c>
      <c r="J19" s="99" t="s">
        <v>40</v>
      </c>
      <c r="K19" s="86">
        <f>C19-E19+I19+D19</f>
        <v>3000000</v>
      </c>
      <c r="L19" s="138"/>
    </row>
    <row r="20" spans="1:12" ht="12.75" customHeight="1" x14ac:dyDescent="0.25">
      <c r="A20" s="44"/>
      <c r="B20" s="77"/>
      <c r="C20" s="79"/>
      <c r="D20" s="97"/>
      <c r="E20" s="57"/>
      <c r="F20" s="57"/>
      <c r="G20" s="58"/>
      <c r="H20" s="86"/>
      <c r="I20" s="103"/>
      <c r="J20" s="100" t="s">
        <v>38</v>
      </c>
      <c r="K20" s="141"/>
      <c r="L20" s="138"/>
    </row>
    <row r="21" spans="1:12" ht="12" customHeight="1" x14ac:dyDescent="0.25">
      <c r="A21" s="40"/>
      <c r="B21" s="85"/>
      <c r="C21" s="85"/>
      <c r="D21" s="123"/>
      <c r="E21" s="126">
        <f t="shared" ref="E21" si="0">E9+E18</f>
        <v>0</v>
      </c>
      <c r="F21" s="127"/>
      <c r="G21" s="111"/>
      <c r="H21" s="85"/>
      <c r="I21" s="182">
        <f>I19+I11</f>
        <v>-61818.9</v>
      </c>
      <c r="J21" s="184">
        <v>91211</v>
      </c>
      <c r="K21" s="111"/>
      <c r="L21" s="138"/>
    </row>
    <row r="22" spans="1:12" ht="11.25" customHeight="1" x14ac:dyDescent="0.25">
      <c r="A22" s="41"/>
      <c r="B22" s="116" t="s">
        <v>17</v>
      </c>
      <c r="C22" s="124">
        <f>C11+C19+C16</f>
        <v>12838979.34</v>
      </c>
      <c r="D22" s="14">
        <f t="shared" ref="D22" si="1">D11+D19</f>
        <v>3000000</v>
      </c>
      <c r="E22" s="108">
        <f t="shared" ref="E22:G22" si="2">E11+E19+E16</f>
        <v>1907111.08</v>
      </c>
      <c r="F22" s="128">
        <f t="shared" si="2"/>
        <v>466750.79000000004</v>
      </c>
      <c r="G22" s="109">
        <f t="shared" si="2"/>
        <v>2373861.87</v>
      </c>
      <c r="H22" s="70">
        <f>C22-E22+D22</f>
        <v>13931868.26</v>
      </c>
      <c r="I22" s="183"/>
      <c r="J22" s="185"/>
      <c r="K22" s="86">
        <f>H22+I21</f>
        <v>13870049.359999999</v>
      </c>
      <c r="L22" s="140"/>
    </row>
    <row r="23" spans="1:12" ht="15.75" hidden="1" customHeight="1" thickBot="1" x14ac:dyDescent="0.3">
      <c r="A23" s="7"/>
      <c r="B23" s="37"/>
      <c r="C23" s="4"/>
      <c r="D23" s="7"/>
      <c r="E23" s="21"/>
      <c r="F23" s="21"/>
      <c r="G23" s="4"/>
      <c r="H23" s="19"/>
      <c r="I23" s="183"/>
      <c r="J23" s="186"/>
      <c r="K23" s="4"/>
    </row>
    <row r="24" spans="1:12" ht="35.25" customHeight="1" x14ac:dyDescent="0.25">
      <c r="A24" s="149"/>
      <c r="B24" s="131" t="s">
        <v>18</v>
      </c>
      <c r="C24" s="110"/>
      <c r="D24" s="122"/>
      <c r="E24" s="125"/>
      <c r="F24" s="27"/>
      <c r="G24" s="110"/>
      <c r="H24" s="110"/>
      <c r="I24" s="112"/>
      <c r="J24" s="112"/>
      <c r="K24" s="112"/>
      <c r="L24" s="138"/>
    </row>
    <row r="25" spans="1:12" ht="0.75" hidden="1" customHeight="1" thickBot="1" x14ac:dyDescent="0.3">
      <c r="A25" s="6"/>
      <c r="B25" s="13"/>
      <c r="C25" s="4"/>
      <c r="D25" s="3"/>
      <c r="E25" s="21"/>
      <c r="F25" s="21"/>
      <c r="G25" s="4"/>
      <c r="H25" s="4"/>
      <c r="I25" s="4"/>
      <c r="J25" s="4"/>
      <c r="K25" s="4"/>
    </row>
    <row r="26" spans="1:12" ht="12.75" customHeight="1" x14ac:dyDescent="0.25">
      <c r="A26" s="153" t="s">
        <v>14</v>
      </c>
      <c r="B26" s="160" t="s">
        <v>66</v>
      </c>
      <c r="C26" s="24">
        <v>1291208.99</v>
      </c>
      <c r="D26" s="26"/>
      <c r="E26" s="27">
        <v>510489.81</v>
      </c>
      <c r="F26" s="27">
        <v>18368.400000000001</v>
      </c>
      <c r="G26" s="29">
        <f>E26+F26</f>
        <v>528858.21</v>
      </c>
      <c r="H26" s="31">
        <f>C26-E26+D26</f>
        <v>780719.17999999993</v>
      </c>
      <c r="I26" s="33">
        <v>-10517.89</v>
      </c>
      <c r="J26" s="29"/>
      <c r="K26" s="31">
        <f>H26+I26</f>
        <v>770201.28999999992</v>
      </c>
    </row>
    <row r="27" spans="1:12" x14ac:dyDescent="0.25">
      <c r="A27" s="150" t="s">
        <v>35</v>
      </c>
      <c r="B27" s="162" t="s">
        <v>31</v>
      </c>
      <c r="C27" s="25">
        <v>170844.85</v>
      </c>
      <c r="D27" s="19"/>
      <c r="E27" s="28">
        <v>68337.88</v>
      </c>
      <c r="F27" s="28">
        <v>2460.71</v>
      </c>
      <c r="G27" s="30"/>
      <c r="H27" s="32">
        <f>C27-E27+D27</f>
        <v>102506.97</v>
      </c>
      <c r="I27" s="34"/>
      <c r="J27" s="35"/>
      <c r="K27" s="32">
        <f>H27+I27</f>
        <v>102506.97</v>
      </c>
    </row>
    <row r="28" spans="1:12" ht="23.25" customHeight="1" x14ac:dyDescent="0.25">
      <c r="A28" s="22" t="s">
        <v>16</v>
      </c>
      <c r="B28" s="17" t="s">
        <v>67</v>
      </c>
      <c r="C28" s="58">
        <v>0</v>
      </c>
      <c r="D28" s="110">
        <v>0</v>
      </c>
      <c r="E28" s="58">
        <v>0</v>
      </c>
      <c r="F28" s="84">
        <v>0</v>
      </c>
      <c r="G28" s="106"/>
      <c r="H28" s="105"/>
      <c r="I28" s="120"/>
      <c r="J28" s="121"/>
      <c r="K28" s="142"/>
      <c r="L28" s="138"/>
    </row>
    <row r="29" spans="1:12" ht="33" customHeight="1" x14ac:dyDescent="0.25">
      <c r="A29" s="23" t="s">
        <v>46</v>
      </c>
      <c r="B29" s="17" t="s">
        <v>47</v>
      </c>
      <c r="C29" s="25"/>
      <c r="D29" s="118"/>
      <c r="E29" s="28"/>
      <c r="F29" s="107"/>
      <c r="G29" s="106"/>
      <c r="H29" s="104"/>
      <c r="I29" s="119"/>
      <c r="J29" s="35"/>
      <c r="K29" s="143"/>
      <c r="L29" s="138"/>
    </row>
    <row r="30" spans="1:12" ht="0.75" hidden="1" customHeight="1" thickBot="1" x14ac:dyDescent="0.3">
      <c r="A30" s="37"/>
      <c r="B30" s="2"/>
      <c r="C30" s="8"/>
      <c r="D30" s="12"/>
      <c r="E30" s="73">
        <v>51253.41</v>
      </c>
      <c r="F30" s="20">
        <v>1367.06</v>
      </c>
      <c r="G30" s="20"/>
      <c r="H30" s="20"/>
      <c r="I30" s="113"/>
      <c r="J30" s="113"/>
      <c r="K30" s="132"/>
    </row>
    <row r="31" spans="1:12" x14ac:dyDescent="0.25">
      <c r="A31" s="151"/>
      <c r="B31" s="111" t="s">
        <v>19</v>
      </c>
      <c r="C31" s="24">
        <f t="shared" ref="C31:I31" si="3">C26+C28</f>
        <v>1291208.99</v>
      </c>
      <c r="D31" s="86">
        <f t="shared" si="3"/>
        <v>0</v>
      </c>
      <c r="E31" s="130">
        <f t="shared" si="3"/>
        <v>510489.81</v>
      </c>
      <c r="F31" s="24">
        <f t="shared" si="3"/>
        <v>18368.400000000001</v>
      </c>
      <c r="G31" s="130">
        <f t="shared" si="3"/>
        <v>528858.21</v>
      </c>
      <c r="H31" s="130">
        <f t="shared" si="3"/>
        <v>780719.17999999993</v>
      </c>
      <c r="I31" s="86">
        <f t="shared" si="3"/>
        <v>-10517.89</v>
      </c>
      <c r="J31" s="27"/>
      <c r="K31" s="144">
        <f>H31+I31</f>
        <v>770201.28999999992</v>
      </c>
    </row>
    <row r="32" spans="1:12" ht="21.75" customHeight="1" x14ac:dyDescent="0.25">
      <c r="A32" s="44"/>
      <c r="B32" s="116"/>
      <c r="C32" s="117"/>
      <c r="D32" s="50"/>
      <c r="E32" s="129"/>
      <c r="F32" s="28"/>
      <c r="G32" s="28"/>
      <c r="H32" s="28"/>
      <c r="I32" s="55"/>
      <c r="J32" s="55"/>
      <c r="K32" s="145"/>
      <c r="L32" s="138"/>
    </row>
    <row r="33" spans="1:19" x14ac:dyDescent="0.25">
      <c r="A33" s="114" t="s">
        <v>51</v>
      </c>
      <c r="B33" s="115"/>
      <c r="C33" s="115"/>
      <c r="D33" s="115"/>
      <c r="E33" s="115"/>
      <c r="F33" s="115"/>
      <c r="H33" s="15" t="s">
        <v>22</v>
      </c>
      <c r="I33" s="15"/>
      <c r="J33" s="15"/>
      <c r="K33" s="115"/>
    </row>
    <row r="34" spans="1:19" x14ac:dyDescent="0.25">
      <c r="A34" s="1" t="s">
        <v>37</v>
      </c>
      <c r="H34" s="15" t="s">
        <v>23</v>
      </c>
      <c r="I34" s="15"/>
      <c r="J34" s="15"/>
    </row>
    <row r="35" spans="1:19" x14ac:dyDescent="0.25">
      <c r="A35" s="1"/>
    </row>
    <row r="36" spans="1:19" x14ac:dyDescent="0.25">
      <c r="A36" s="1"/>
    </row>
    <row r="37" spans="1:19" x14ac:dyDescent="0.25">
      <c r="A37" s="1" t="s">
        <v>20</v>
      </c>
    </row>
    <row r="39" spans="1:19" x14ac:dyDescent="0.25">
      <c r="S39" s="115"/>
    </row>
    <row r="40" spans="1:19" ht="15.75" thickBot="1" x14ac:dyDescent="0.3"/>
    <row r="41" spans="1:19" x14ac:dyDescent="0.25">
      <c r="N41" s="137"/>
    </row>
  </sheetData>
  <mergeCells count="4">
    <mergeCell ref="D3:D5"/>
    <mergeCell ref="I3:I5"/>
    <mergeCell ref="I21:I23"/>
    <mergeCell ref="J21:J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Normal="100" zoomScaleSheetLayoutView="100" workbookViewId="0">
      <selection activeCell="D27" sqref="D27"/>
    </sheetView>
  </sheetViews>
  <sheetFormatPr defaultRowHeight="15" x14ac:dyDescent="0.25"/>
  <cols>
    <col min="1" max="1" width="4.5703125" customWidth="1"/>
    <col min="2" max="2" width="11.28515625" customWidth="1"/>
    <col min="3" max="3" width="10.28515625" customWidth="1"/>
    <col min="4" max="4" width="25.5703125" customWidth="1"/>
    <col min="5" max="5" width="29.28515625" customWidth="1"/>
    <col min="6" max="6" width="14.5703125" customWidth="1"/>
    <col min="7" max="7" width="17.28515625" customWidth="1"/>
    <col min="8" max="8" width="14.5703125" customWidth="1"/>
    <col min="9" max="9" width="14.42578125" customWidth="1"/>
    <col min="10" max="10" width="14.28515625" customWidth="1"/>
  </cols>
  <sheetData>
    <row r="1" spans="1:10" ht="23.25" customHeight="1" x14ac:dyDescent="0.3">
      <c r="A1" s="232" t="s">
        <v>98</v>
      </c>
      <c r="B1" s="189"/>
      <c r="C1" s="189"/>
      <c r="D1" s="189"/>
      <c r="E1" s="189"/>
      <c r="F1" s="152"/>
      <c r="G1" s="152"/>
      <c r="H1" s="152"/>
      <c r="I1" s="152"/>
      <c r="J1" s="152"/>
    </row>
    <row r="2" spans="1:10" x14ac:dyDescent="0.25">
      <c r="A2" s="233"/>
      <c r="B2" s="152"/>
      <c r="C2" s="152"/>
      <c r="D2" s="152"/>
      <c r="E2" s="152"/>
      <c r="F2" s="152"/>
      <c r="G2" s="190" t="s">
        <v>48</v>
      </c>
      <c r="H2" s="152"/>
      <c r="I2" s="190"/>
      <c r="J2" s="152"/>
    </row>
    <row r="3" spans="1:10" ht="87.75" customHeight="1" x14ac:dyDescent="0.25">
      <c r="A3" s="192" t="s">
        <v>55</v>
      </c>
      <c r="B3" s="192" t="s">
        <v>56</v>
      </c>
      <c r="C3" s="193" t="s">
        <v>57</v>
      </c>
      <c r="D3" s="194" t="s">
        <v>58</v>
      </c>
      <c r="E3" s="191" t="s">
        <v>59</v>
      </c>
      <c r="F3" s="191" t="s">
        <v>60</v>
      </c>
      <c r="G3" s="191" t="s">
        <v>61</v>
      </c>
      <c r="H3" s="191" t="s">
        <v>63</v>
      </c>
      <c r="I3" s="195" t="s">
        <v>62</v>
      </c>
      <c r="J3" s="152"/>
    </row>
    <row r="4" spans="1:10" ht="33.75" hidden="1" customHeight="1" x14ac:dyDescent="0.25">
      <c r="A4" s="196" t="s">
        <v>0</v>
      </c>
      <c r="B4" s="197"/>
      <c r="C4" s="198" t="s">
        <v>2</v>
      </c>
      <c r="D4" s="199"/>
      <c r="E4" s="197"/>
      <c r="F4" s="197" t="s">
        <v>4</v>
      </c>
      <c r="G4" s="197"/>
      <c r="H4" s="198" t="s">
        <v>5</v>
      </c>
      <c r="I4" s="200"/>
      <c r="J4" s="152"/>
    </row>
    <row r="5" spans="1:10" ht="15.75" hidden="1" customHeight="1" thickBot="1" x14ac:dyDescent="0.3">
      <c r="A5" s="196"/>
      <c r="B5" s="197"/>
      <c r="C5" s="198" t="s">
        <v>3</v>
      </c>
      <c r="D5" s="201"/>
      <c r="E5" s="197"/>
      <c r="F5" s="197"/>
      <c r="G5" s="197"/>
      <c r="H5" s="198"/>
      <c r="I5" s="202"/>
      <c r="J5" s="152"/>
    </row>
    <row r="6" spans="1:10" ht="14.25" customHeight="1" x14ac:dyDescent="0.25">
      <c r="A6" s="203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152"/>
    </row>
    <row r="7" spans="1:10" ht="0.75" hidden="1" customHeight="1" x14ac:dyDescent="0.25">
      <c r="A7" s="205"/>
      <c r="B7" s="206"/>
      <c r="C7" s="206"/>
      <c r="D7" s="207"/>
      <c r="E7" s="208"/>
      <c r="F7" s="206"/>
      <c r="G7" s="206"/>
      <c r="H7" s="206"/>
      <c r="I7" s="209"/>
      <c r="J7" s="152"/>
    </row>
    <row r="8" spans="1:10" ht="10.5" hidden="1" customHeight="1" x14ac:dyDescent="0.25">
      <c r="A8" s="205"/>
      <c r="B8" s="206"/>
      <c r="C8" s="206"/>
      <c r="D8" s="207"/>
      <c r="E8" s="210"/>
      <c r="F8" s="206"/>
      <c r="G8" s="206"/>
      <c r="H8" s="206"/>
      <c r="I8" s="209"/>
      <c r="J8" s="152"/>
    </row>
    <row r="9" spans="1:10" ht="53.25" customHeight="1" x14ac:dyDescent="0.25">
      <c r="A9" s="211" t="s">
        <v>21</v>
      </c>
      <c r="B9" s="212" t="s">
        <v>64</v>
      </c>
      <c r="C9" s="213" t="s">
        <v>70</v>
      </c>
      <c r="D9" s="212" t="s">
        <v>65</v>
      </c>
      <c r="E9" s="214" t="s">
        <v>71</v>
      </c>
      <c r="F9" s="214" t="s">
        <v>68</v>
      </c>
      <c r="G9" s="213">
        <v>683378.95</v>
      </c>
      <c r="H9" s="213">
        <v>5000000</v>
      </c>
      <c r="I9" s="212" t="s">
        <v>69</v>
      </c>
      <c r="J9" s="152"/>
    </row>
    <row r="10" spans="1:10" ht="77.25" customHeight="1" x14ac:dyDescent="0.25">
      <c r="A10" s="211" t="s">
        <v>7</v>
      </c>
      <c r="B10" s="212" t="s">
        <v>72</v>
      </c>
      <c r="C10" s="213" t="s">
        <v>95</v>
      </c>
      <c r="D10" s="212" t="s">
        <v>65</v>
      </c>
      <c r="E10" s="214" t="s">
        <v>73</v>
      </c>
      <c r="F10" s="215" t="s">
        <v>75</v>
      </c>
      <c r="G10" s="213">
        <v>0</v>
      </c>
      <c r="H10" s="213">
        <v>10244000</v>
      </c>
      <c r="I10" s="216" t="s">
        <v>74</v>
      </c>
      <c r="J10" s="152"/>
    </row>
    <row r="11" spans="1:10" ht="37.5" customHeight="1" x14ac:dyDescent="0.25">
      <c r="A11" s="217"/>
      <c r="B11" s="218"/>
      <c r="C11" s="218"/>
      <c r="D11" s="218"/>
      <c r="E11" s="218"/>
      <c r="F11" s="219"/>
      <c r="G11" s="213" t="s">
        <v>76</v>
      </c>
      <c r="H11" s="220">
        <v>15244000</v>
      </c>
      <c r="I11" s="216"/>
      <c r="J11" s="152"/>
    </row>
    <row r="12" spans="1:10" ht="0.75" hidden="1" customHeight="1" thickBot="1" x14ac:dyDescent="0.3">
      <c r="A12" s="221"/>
      <c r="B12" s="222"/>
      <c r="C12" s="223"/>
      <c r="D12" s="224"/>
      <c r="E12" s="225"/>
      <c r="F12" s="226"/>
      <c r="G12" s="226"/>
      <c r="H12" s="226"/>
      <c r="I12" s="227"/>
      <c r="J12" s="152"/>
    </row>
    <row r="13" spans="1:10" x14ac:dyDescent="0.25">
      <c r="A13" s="228"/>
      <c r="B13" s="229"/>
      <c r="C13" s="229"/>
      <c r="D13" s="229"/>
      <c r="E13" s="229"/>
      <c r="F13" s="229"/>
      <c r="G13" s="152"/>
      <c r="H13" s="152"/>
      <c r="I13" s="152"/>
      <c r="J13" s="152"/>
    </row>
    <row r="14" spans="1:10" x14ac:dyDescent="0.25">
      <c r="A14" s="230"/>
      <c r="B14" s="231"/>
      <c r="C14" s="231"/>
      <c r="D14" s="231"/>
      <c r="E14" s="231"/>
      <c r="F14" s="231"/>
      <c r="G14" s="152"/>
      <c r="H14" s="152"/>
      <c r="I14" s="152"/>
      <c r="J14" s="152"/>
    </row>
    <row r="15" spans="1:10" ht="18.75" x14ac:dyDescent="0.3">
      <c r="A15" s="232" t="s">
        <v>99</v>
      </c>
      <c r="B15" s="189"/>
      <c r="C15" s="189"/>
      <c r="D15" s="189"/>
      <c r="E15" s="189"/>
      <c r="F15" s="152"/>
      <c r="G15" s="152"/>
      <c r="H15" s="152"/>
      <c r="I15" s="152"/>
      <c r="J15" s="152"/>
    </row>
    <row r="16" spans="1:10" x14ac:dyDescent="0.25">
      <c r="A16" s="230"/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87.75" customHeight="1" x14ac:dyDescent="0.25">
      <c r="A17" s="192" t="s">
        <v>55</v>
      </c>
      <c r="B17" s="192" t="s">
        <v>77</v>
      </c>
      <c r="C17" s="193" t="s">
        <v>78</v>
      </c>
      <c r="D17" s="194" t="s">
        <v>79</v>
      </c>
      <c r="E17" s="191" t="s">
        <v>60</v>
      </c>
      <c r="F17" s="191" t="s">
        <v>80</v>
      </c>
      <c r="G17" s="191" t="s">
        <v>81</v>
      </c>
      <c r="H17" s="191" t="s">
        <v>82</v>
      </c>
      <c r="I17" s="195" t="s">
        <v>83</v>
      </c>
      <c r="J17" s="195" t="s">
        <v>84</v>
      </c>
    </row>
    <row r="18" spans="1:10" ht="33.75" hidden="1" customHeight="1" x14ac:dyDescent="0.25">
      <c r="A18" s="196" t="s">
        <v>0</v>
      </c>
      <c r="B18" s="197"/>
      <c r="C18" s="198" t="s">
        <v>2</v>
      </c>
      <c r="D18" s="199"/>
      <c r="E18" s="197"/>
      <c r="F18" s="197" t="s">
        <v>4</v>
      </c>
      <c r="G18" s="197"/>
      <c r="H18" s="198" t="s">
        <v>5</v>
      </c>
      <c r="I18" s="200"/>
      <c r="J18" s="200"/>
    </row>
    <row r="19" spans="1:10" ht="15.75" hidden="1" customHeight="1" x14ac:dyDescent="0.25">
      <c r="A19" s="196"/>
      <c r="B19" s="197"/>
      <c r="C19" s="198" t="s">
        <v>3</v>
      </c>
      <c r="D19" s="201"/>
      <c r="E19" s="197"/>
      <c r="F19" s="197"/>
      <c r="G19" s="197"/>
      <c r="H19" s="198"/>
      <c r="I19" s="202"/>
      <c r="J19" s="202"/>
    </row>
    <row r="20" spans="1:10" ht="14.25" customHeight="1" x14ac:dyDescent="0.25">
      <c r="A20" s="203">
        <v>1</v>
      </c>
      <c r="B20" s="204">
        <v>2</v>
      </c>
      <c r="C20" s="204">
        <v>3</v>
      </c>
      <c r="D20" s="204">
        <v>4</v>
      </c>
      <c r="E20" s="204">
        <v>5</v>
      </c>
      <c r="F20" s="204">
        <v>6</v>
      </c>
      <c r="G20" s="204">
        <v>7</v>
      </c>
      <c r="H20" s="204">
        <v>8</v>
      </c>
      <c r="I20" s="204">
        <v>9</v>
      </c>
      <c r="J20" s="204">
        <v>10</v>
      </c>
    </row>
    <row r="21" spans="1:10" ht="0.75" hidden="1" customHeight="1" x14ac:dyDescent="0.25">
      <c r="A21" s="205"/>
      <c r="B21" s="206"/>
      <c r="C21" s="206"/>
      <c r="D21" s="207"/>
      <c r="E21" s="208"/>
      <c r="F21" s="206"/>
      <c r="G21" s="206"/>
      <c r="H21" s="206"/>
      <c r="I21" s="209"/>
      <c r="J21" s="209"/>
    </row>
    <row r="22" spans="1:10" ht="10.5" hidden="1" customHeight="1" thickBot="1" x14ac:dyDescent="0.3">
      <c r="A22" s="205"/>
      <c r="B22" s="206"/>
      <c r="C22" s="206"/>
      <c r="D22" s="207"/>
      <c r="E22" s="210"/>
      <c r="F22" s="206"/>
      <c r="G22" s="206"/>
      <c r="H22" s="206"/>
      <c r="I22" s="209"/>
      <c r="J22" s="209"/>
    </row>
    <row r="23" spans="1:10" ht="22.5" customHeight="1" x14ac:dyDescent="0.25">
      <c r="A23" s="211"/>
      <c r="B23" s="212"/>
      <c r="C23" s="213"/>
      <c r="D23" s="212"/>
      <c r="E23" s="214"/>
      <c r="F23" s="214"/>
      <c r="G23" s="213"/>
      <c r="H23" s="213"/>
      <c r="I23" s="212"/>
      <c r="J23" s="212"/>
    </row>
    <row r="24" spans="1:10" x14ac:dyDescent="0.25">
      <c r="A24" s="152"/>
      <c r="B24" s="234" t="s">
        <v>101</v>
      </c>
      <c r="C24" s="235"/>
      <c r="D24" s="235"/>
      <c r="E24" s="152"/>
      <c r="F24" s="152"/>
      <c r="G24" s="152"/>
      <c r="H24" s="152"/>
      <c r="I24" s="152"/>
      <c r="J24" s="152"/>
    </row>
    <row r="25" spans="1:10" x14ac:dyDescent="0.25">
      <c r="A25" s="152"/>
      <c r="B25" s="152"/>
      <c r="C25" s="152"/>
      <c r="D25" s="152"/>
      <c r="E25" s="152"/>
      <c r="F25" s="152"/>
      <c r="G25" s="152"/>
      <c r="H25" s="152" t="s">
        <v>85</v>
      </c>
      <c r="I25" s="152"/>
      <c r="J25" s="152"/>
    </row>
    <row r="26" spans="1:10" x14ac:dyDescent="0.25">
      <c r="A26" s="152"/>
      <c r="B26" s="152" t="s">
        <v>87</v>
      </c>
      <c r="C26" s="152"/>
      <c r="D26" s="152"/>
      <c r="E26" s="152"/>
      <c r="F26" s="152"/>
      <c r="G26" s="152"/>
      <c r="H26" s="152" t="s">
        <v>86</v>
      </c>
      <c r="I26" s="152"/>
      <c r="J26" s="152"/>
    </row>
  </sheetData>
  <mergeCells count="6">
    <mergeCell ref="D17:D19"/>
    <mergeCell ref="I17:I19"/>
    <mergeCell ref="J17:J19"/>
    <mergeCell ref="D3:D5"/>
    <mergeCell ref="I3:I5"/>
    <mergeCell ref="A11:F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2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view="pageLayout" zoomScaleNormal="100" workbookViewId="0">
      <selection activeCell="G21" sqref="G21"/>
    </sheetView>
  </sheetViews>
  <sheetFormatPr defaultRowHeight="15" x14ac:dyDescent="0.25"/>
  <cols>
    <col min="1" max="1" width="3.85546875" customWidth="1"/>
    <col min="2" max="2" width="44" customWidth="1"/>
    <col min="3" max="3" width="19.85546875" customWidth="1"/>
    <col min="4" max="4" width="17.5703125" customWidth="1"/>
    <col min="5" max="5" width="16.7109375" customWidth="1"/>
    <col min="6" max="6" width="16.85546875" customWidth="1"/>
  </cols>
  <sheetData>
    <row r="1" spans="2:6" ht="18.75" x14ac:dyDescent="0.3">
      <c r="B1" s="187" t="s">
        <v>100</v>
      </c>
      <c r="C1" s="188"/>
      <c r="D1" s="188"/>
      <c r="E1" s="188"/>
    </row>
    <row r="2" spans="2:6" x14ac:dyDescent="0.25">
      <c r="F2" t="s">
        <v>97</v>
      </c>
    </row>
    <row r="3" spans="2:6" x14ac:dyDescent="0.25">
      <c r="C3" t="s">
        <v>75</v>
      </c>
      <c r="D3" t="s">
        <v>75</v>
      </c>
      <c r="E3" s="175" t="s">
        <v>94</v>
      </c>
      <c r="F3" s="175">
        <v>7.5136479999999999</v>
      </c>
    </row>
    <row r="4" spans="2:6" ht="14.25" customHeight="1" x14ac:dyDescent="0.25">
      <c r="B4" s="169" t="s">
        <v>93</v>
      </c>
      <c r="C4" s="170" t="s">
        <v>88</v>
      </c>
      <c r="D4" s="170" t="s">
        <v>89</v>
      </c>
      <c r="E4" s="170" t="s">
        <v>88</v>
      </c>
      <c r="F4" s="170" t="s">
        <v>89</v>
      </c>
    </row>
    <row r="5" spans="2:6" ht="13.5" customHeight="1" x14ac:dyDescent="0.25">
      <c r="B5" s="171">
        <v>2018</v>
      </c>
      <c r="C5" s="172">
        <f>E5*7.513648</f>
        <v>1282860.1229433601</v>
      </c>
      <c r="D5" s="172">
        <f t="shared" ref="D5:D11" si="0">F5*7.513648</f>
        <v>279592.23414000002</v>
      </c>
      <c r="E5" s="172">
        <v>170737.32</v>
      </c>
      <c r="F5" s="172">
        <v>37211.25</v>
      </c>
    </row>
    <row r="6" spans="2:6" ht="15.75" customHeight="1" x14ac:dyDescent="0.25">
      <c r="B6" s="171">
        <v>2019</v>
      </c>
      <c r="C6" s="172">
        <f t="shared" ref="C6:C10" si="1">E6*7.513648</f>
        <v>1282860.1229433601</v>
      </c>
      <c r="D6" s="172">
        <f t="shared" si="0"/>
        <v>227564.42938288001</v>
      </c>
      <c r="E6" s="172">
        <v>170737.32</v>
      </c>
      <c r="F6" s="172">
        <v>30286.81</v>
      </c>
    </row>
    <row r="7" spans="2:6" x14ac:dyDescent="0.25">
      <c r="B7" s="171">
        <v>2020</v>
      </c>
      <c r="C7" s="172">
        <f t="shared" si="1"/>
        <v>1282860.1229433601</v>
      </c>
      <c r="D7" s="172">
        <f t="shared" si="0"/>
        <v>176072.49800112</v>
      </c>
      <c r="E7" s="172">
        <v>170737.32</v>
      </c>
      <c r="F7" s="172">
        <v>23433.69</v>
      </c>
    </row>
    <row r="8" spans="2:6" x14ac:dyDescent="0.25">
      <c r="B8" s="171">
        <v>2021</v>
      </c>
      <c r="C8" s="172">
        <f t="shared" si="1"/>
        <v>1282860.1229433601</v>
      </c>
      <c r="D8" s="172">
        <f t="shared" si="0"/>
        <v>123510.99882656001</v>
      </c>
      <c r="E8" s="172">
        <v>170737.32</v>
      </c>
      <c r="F8" s="172">
        <v>16438.22</v>
      </c>
    </row>
    <row r="9" spans="2:6" x14ac:dyDescent="0.25">
      <c r="B9" s="171">
        <v>2022</v>
      </c>
      <c r="C9" s="172">
        <f t="shared" si="1"/>
        <v>1282860.1229433601</v>
      </c>
      <c r="D9" s="172">
        <f t="shared" si="0"/>
        <v>71483.720024800001</v>
      </c>
      <c r="E9" s="172">
        <v>170737.32</v>
      </c>
      <c r="F9" s="172">
        <v>9513.85</v>
      </c>
    </row>
    <row r="10" spans="2:6" x14ac:dyDescent="0.25">
      <c r="B10" s="171">
        <v>2023</v>
      </c>
      <c r="C10" s="172">
        <f t="shared" si="1"/>
        <v>962144.41597919993</v>
      </c>
      <c r="D10" s="172">
        <f t="shared" si="0"/>
        <v>19456.741768960001</v>
      </c>
      <c r="E10" s="172">
        <v>128052.9</v>
      </c>
      <c r="F10" s="172">
        <v>2589.52</v>
      </c>
    </row>
    <row r="11" spans="2:6" x14ac:dyDescent="0.25">
      <c r="B11" s="173" t="s">
        <v>91</v>
      </c>
      <c r="C11" s="174">
        <f>E11*7.513648</f>
        <v>7376445.0306960009</v>
      </c>
      <c r="D11" s="174">
        <f t="shared" si="0"/>
        <v>897680.62214432005</v>
      </c>
      <c r="E11" s="174">
        <f>SUM(E5:E10)</f>
        <v>981739.50000000012</v>
      </c>
      <c r="F11" s="174">
        <f>SUM(F5:F10)</f>
        <v>119473.34000000001</v>
      </c>
    </row>
    <row r="12" spans="2:6" x14ac:dyDescent="0.25">
      <c r="B12" s="166"/>
      <c r="C12" s="164"/>
      <c r="D12" s="164"/>
    </row>
    <row r="13" spans="2:6" x14ac:dyDescent="0.25">
      <c r="B13" s="169" t="s">
        <v>53</v>
      </c>
      <c r="C13" s="170" t="s">
        <v>88</v>
      </c>
      <c r="D13" s="170" t="s">
        <v>89</v>
      </c>
    </row>
    <row r="14" spans="2:6" x14ac:dyDescent="0.25">
      <c r="B14" s="171">
        <v>2018</v>
      </c>
      <c r="C14" s="172">
        <v>635200.68000000005</v>
      </c>
      <c r="D14" s="172">
        <v>115498.47</v>
      </c>
    </row>
    <row r="15" spans="2:6" x14ac:dyDescent="0.25">
      <c r="B15" s="171">
        <v>2019</v>
      </c>
      <c r="C15" s="172">
        <v>635200.68000000005</v>
      </c>
      <c r="D15" s="172">
        <v>92957.66</v>
      </c>
    </row>
    <row r="16" spans="2:6" x14ac:dyDescent="0.25">
      <c r="B16" s="171">
        <v>2020</v>
      </c>
      <c r="C16" s="172">
        <v>635200.68000000005</v>
      </c>
      <c r="D16" s="172">
        <v>70617.55</v>
      </c>
    </row>
    <row r="17" spans="2:6" x14ac:dyDescent="0.25">
      <c r="B17" s="171">
        <v>2021</v>
      </c>
      <c r="C17" s="172">
        <v>635200.68000000005</v>
      </c>
      <c r="D17" s="172">
        <v>47876.05</v>
      </c>
    </row>
    <row r="18" spans="2:6" x14ac:dyDescent="0.25">
      <c r="B18" s="171">
        <v>2022</v>
      </c>
      <c r="C18" s="172">
        <v>635200.68000000005</v>
      </c>
      <c r="D18" s="172">
        <v>25335.25</v>
      </c>
    </row>
    <row r="19" spans="2:6" x14ac:dyDescent="0.25">
      <c r="B19" s="171">
        <v>2023</v>
      </c>
      <c r="C19" s="172">
        <v>317600.48</v>
      </c>
      <c r="D19" s="172">
        <v>4214.82</v>
      </c>
    </row>
    <row r="20" spans="2:6" x14ac:dyDescent="0.25">
      <c r="B20" s="173" t="s">
        <v>90</v>
      </c>
      <c r="C20" s="174">
        <f>SUM(C14:C19)</f>
        <v>3493603.8800000004</v>
      </c>
      <c r="D20" s="174">
        <f>SUM(D14:D19)</f>
        <v>356499.8</v>
      </c>
    </row>
    <row r="21" spans="2:6" x14ac:dyDescent="0.25">
      <c r="B21" s="167"/>
      <c r="C21" s="165"/>
      <c r="D21" s="165"/>
    </row>
    <row r="22" spans="2:6" ht="19.5" customHeight="1" x14ac:dyDescent="0.25">
      <c r="B22" s="169" t="s">
        <v>92</v>
      </c>
      <c r="C22" s="170" t="s">
        <v>88</v>
      </c>
      <c r="D22" s="170" t="s">
        <v>89</v>
      </c>
    </row>
    <row r="23" spans="2:6" x14ac:dyDescent="0.25">
      <c r="B23" s="171">
        <v>2018</v>
      </c>
      <c r="C23" s="172">
        <v>3000000</v>
      </c>
      <c r="D23" s="172">
        <v>31772.720000000001</v>
      </c>
    </row>
    <row r="24" spans="2:6" x14ac:dyDescent="0.25">
      <c r="B24" s="168"/>
      <c r="C24" s="164"/>
      <c r="D24" s="164"/>
    </row>
    <row r="25" spans="2:6" x14ac:dyDescent="0.25">
      <c r="B25" t="s">
        <v>96</v>
      </c>
      <c r="F25" t="s">
        <v>85</v>
      </c>
    </row>
    <row r="26" spans="2:6" x14ac:dyDescent="0.25">
      <c r="F26" t="s">
        <v>86</v>
      </c>
    </row>
    <row r="27" spans="2:6" x14ac:dyDescent="0.25">
      <c r="B27" s="154"/>
      <c r="C27" s="164"/>
      <c r="D27" s="164"/>
    </row>
    <row r="28" spans="2:6" x14ac:dyDescent="0.25">
      <c r="B28" s="154"/>
    </row>
  </sheetData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31.12.17  </vt:lpstr>
      <vt:lpstr>pregled jamstava</vt:lpstr>
      <vt:lpstr>otplatni plan po kreditu</vt:lpstr>
      <vt:lpstr>Sheet3</vt:lpstr>
      <vt:lpstr>'31.12.17  '!Print_Area</vt:lpstr>
      <vt:lpstr>'pregled jamstava'!Print_Area</vt:lpstr>
    </vt:vector>
  </TitlesOfParts>
  <Company>Grad Krk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2018-04-10T09:07:30Z</cp:lastPrinted>
  <dcterms:created xsi:type="dcterms:W3CDTF">2013-10-04T08:18:33Z</dcterms:created>
  <dcterms:modified xsi:type="dcterms:W3CDTF">2018-04-10T09:10:01Z</dcterms:modified>
</cp:coreProperties>
</file>