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O:\NANOVO KOPIRANO SA STAROG SERVERA\A ZAJEDNIČKA IZVJEŠĆA\Financijski izvještaj Grada Krka 01.01.-31.12.2025\"/>
    </mc:Choice>
  </mc:AlternateContent>
  <xr:revisionPtr revIDLastSave="0" documentId="13_ncr:1_{DF6FB072-DA30-4411-A44F-2E543BFC12C6}"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C1659" i="1" s="1"/>
  <c r="D77" i="8"/>
  <c r="D72" i="8"/>
  <c r="C1649" i="1" s="1"/>
  <c r="D67" i="8"/>
  <c r="D62" i="8"/>
  <c r="C1639" i="1" s="1"/>
  <c r="D57" i="8"/>
  <c r="D52" i="8"/>
  <c r="C1629" i="1" s="1"/>
  <c r="D46" i="8"/>
  <c r="D37" i="8"/>
  <c r="D27" i="8"/>
  <c r="D18" i="8"/>
  <c r="C1595" i="1" s="1"/>
  <c r="H1595" i="1" s="1"/>
  <c r="D8" i="8"/>
  <c r="E44" i="7"/>
  <c r="D1577" i="1" s="1"/>
  <c r="D44" i="7"/>
  <c r="E39" i="7"/>
  <c r="D39" i="7"/>
  <c r="D38" i="7" s="1"/>
  <c r="E30" i="7"/>
  <c r="D30" i="7"/>
  <c r="E23" i="7"/>
  <c r="D23" i="7"/>
  <c r="D22" i="7" s="1"/>
  <c r="E14" i="7"/>
  <c r="D14" i="7"/>
  <c r="E7" i="7"/>
  <c r="D7"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8" i="6" s="1"/>
  <c r="F117" i="6"/>
  <c r="F116" i="6"/>
  <c r="E115" i="6"/>
  <c r="D1511" i="1" s="1"/>
  <c r="D115" i="6"/>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E39" i="6"/>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409" i="1" s="1"/>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1256" i="1" s="1"/>
  <c r="D252" i="5"/>
  <c r="F252" i="5" s="1"/>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1208" i="1" s="1"/>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C1185" i="1" s="1"/>
  <c r="F180" i="5"/>
  <c r="F179" i="5"/>
  <c r="F174" i="5"/>
  <c r="F173" i="5"/>
  <c r="F172" i="5"/>
  <c r="E171" i="5"/>
  <c r="D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3" i="5" s="1"/>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2" i="5" s="1"/>
  <c r="F81" i="5"/>
  <c r="F80" i="5"/>
  <c r="F79" i="5"/>
  <c r="F78" i="5"/>
  <c r="F77" i="5"/>
  <c r="E76" i="5"/>
  <c r="D76" i="5"/>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0" i="1" s="1"/>
  <c r="D636" i="4"/>
  <c r="F636" i="4" s="1"/>
  <c r="F635" i="4"/>
  <c r="F634" i="4"/>
  <c r="E633" i="4"/>
  <c r="D633" i="4"/>
  <c r="F632" i="4"/>
  <c r="F631" i="4"/>
  <c r="E630" i="4"/>
  <c r="D630" i="4"/>
  <c r="C624" i="1"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9" i="4"/>
  <c r="F588" i="4"/>
  <c r="F587" i="4"/>
  <c r="F586" i="4"/>
  <c r="E585" i="4"/>
  <c r="D585" i="4"/>
  <c r="F585" i="4" s="1"/>
  <c r="F583" i="4"/>
  <c r="F582" i="4"/>
  <c r="E581" i="4"/>
  <c r="D575" i="1" s="1"/>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C520" i="1"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26" i="1" s="1"/>
  <c r="D432" i="4"/>
  <c r="C426" i="1" s="1"/>
  <c r="E428" i="4"/>
  <c r="D428" i="4"/>
  <c r="C423" i="1" s="1"/>
  <c r="E427" i="4"/>
  <c r="D422" i="1" s="1"/>
  <c r="D427" i="4"/>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4" i="1" s="1"/>
  <c r="D379" i="4"/>
  <c r="C374" i="1" s="1"/>
  <c r="F378" i="4"/>
  <c r="F377" i="4"/>
  <c r="F376" i="4"/>
  <c r="F375" i="4"/>
  <c r="E374" i="4"/>
  <c r="D369" i="1" s="1"/>
  <c r="D374" i="4"/>
  <c r="F372" i="4"/>
  <c r="F371" i="4"/>
  <c r="F370" i="4"/>
  <c r="F369" i="4"/>
  <c r="F368" i="4"/>
  <c r="F367" i="4"/>
  <c r="E366" i="4"/>
  <c r="D361" i="1" s="1"/>
  <c r="D366" i="4"/>
  <c r="F365" i="4"/>
  <c r="F364" i="4"/>
  <c r="F363" i="4"/>
  <c r="E362" i="4"/>
  <c r="D362" i="4"/>
  <c r="F359" i="4"/>
  <c r="E358" i="4"/>
  <c r="D353" i="1" s="1"/>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2" i="1" s="1"/>
  <c r="D327" i="4"/>
  <c r="C322" i="1" s="1"/>
  <c r="F326" i="4"/>
  <c r="F325" i="4"/>
  <c r="F324" i="4"/>
  <c r="F323" i="4"/>
  <c r="E322" i="4"/>
  <c r="D322" i="4"/>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59"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2" i="1" s="1"/>
  <c r="D216" i="4"/>
  <c r="F216" i="4" s="1"/>
  <c r="F215" i="4"/>
  <c r="F214" i="4"/>
  <c r="F213" i="4"/>
  <c r="F212" i="4"/>
  <c r="F211" i="4"/>
  <c r="F210" i="4"/>
  <c r="F209" i="4"/>
  <c r="E208" i="4"/>
  <c r="D204" i="1" s="1"/>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C166" i="1"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D135" i="4"/>
  <c r="F135" i="4" s="1"/>
  <c r="F133" i="4"/>
  <c r="F132" i="4"/>
  <c r="F131" i="4"/>
  <c r="F130" i="4"/>
  <c r="E129" i="4"/>
  <c r="D129" i="4"/>
  <c r="F129" i="4" s="1"/>
  <c r="F128" i="4"/>
  <c r="F127" i="4"/>
  <c r="E126" i="4"/>
  <c r="D126" i="4"/>
  <c r="F126" i="4" s="1"/>
  <c r="F124" i="4"/>
  <c r="F123" i="4"/>
  <c r="F122" i="4"/>
  <c r="F121" i="4"/>
  <c r="E120" i="4"/>
  <c r="D116" i="1" s="1"/>
  <c r="D120" i="4"/>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C79" i="1" s="1"/>
  <c r="F81" i="4"/>
  <c r="F80" i="4"/>
  <c r="F79" i="4"/>
  <c r="F78" i="4"/>
  <c r="E77" i="4"/>
  <c r="D77" i="4"/>
  <c r="F77" i="4" s="1"/>
  <c r="F76" i="4"/>
  <c r="F75" i="4"/>
  <c r="E74" i="4"/>
  <c r="D74" i="4"/>
  <c r="F73" i="4"/>
  <c r="F72" i="4"/>
  <c r="E71" i="4"/>
  <c r="D67" i="1" s="1"/>
  <c r="D71" i="4"/>
  <c r="F71" i="4" s="1"/>
  <c r="F70" i="4"/>
  <c r="F69" i="4"/>
  <c r="E68" i="4"/>
  <c r="D68" i="4"/>
  <c r="F67" i="4"/>
  <c r="F66" i="4"/>
  <c r="F65" i="4"/>
  <c r="E64" i="4"/>
  <c r="D64" i="4"/>
  <c r="F64" i="4" s="1"/>
  <c r="F63" i="4"/>
  <c r="F62" i="4"/>
  <c r="E61" i="4"/>
  <c r="D61" i="4"/>
  <c r="F60" i="4"/>
  <c r="F59" i="4"/>
  <c r="E58" i="4"/>
  <c r="D54" i="1" s="1"/>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G1655" i="1" s="1"/>
  <c r="C1654" i="1"/>
  <c r="C1653" i="1"/>
  <c r="C1652" i="1"/>
  <c r="C1651" i="1"/>
  <c r="C1650" i="1"/>
  <c r="C1648" i="1"/>
  <c r="C1647" i="1"/>
  <c r="G1647" i="1" s="1"/>
  <c r="C1646" i="1"/>
  <c r="C1645" i="1"/>
  <c r="C1644" i="1"/>
  <c r="C1643" i="1"/>
  <c r="C1642" i="1"/>
  <c r="C1641" i="1"/>
  <c r="C1640" i="1"/>
  <c r="C1638" i="1"/>
  <c r="C1637" i="1"/>
  <c r="C1636" i="1"/>
  <c r="C1635" i="1"/>
  <c r="C1633" i="1"/>
  <c r="C1632" i="1"/>
  <c r="C1631" i="1"/>
  <c r="C1630"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C1577" i="1"/>
  <c r="D1576" i="1"/>
  <c r="C1576" i="1"/>
  <c r="D1575" i="1"/>
  <c r="C1575" i="1"/>
  <c r="H1575" i="1" s="1"/>
  <c r="D1574" i="1"/>
  <c r="C1574" i="1"/>
  <c r="H1574" i="1" s="1"/>
  <c r="D1573" i="1"/>
  <c r="C1573" i="1"/>
  <c r="D1572" i="1"/>
  <c r="C1572" i="1"/>
  <c r="C1571"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6" i="1"/>
  <c r="C1536" i="1"/>
  <c r="D1535" i="1"/>
  <c r="C1535" i="1"/>
  <c r="D1534" i="1"/>
  <c r="C1534" i="1"/>
  <c r="D1533" i="1"/>
  <c r="C1533" i="1"/>
  <c r="H1533" i="1" s="1"/>
  <c r="D1532" i="1"/>
  <c r="C1532" i="1"/>
  <c r="D1531" i="1"/>
  <c r="C1531" i="1"/>
  <c r="D1530" i="1"/>
  <c r="C1530" i="1"/>
  <c r="D1529" i="1"/>
  <c r="C1529" i="1"/>
  <c r="D1528" i="1"/>
  <c r="C1528" i="1"/>
  <c r="D1527" i="1"/>
  <c r="C1527" i="1"/>
  <c r="D1524" i="1"/>
  <c r="C1524" i="1"/>
  <c r="H1524" i="1" s="1"/>
  <c r="D1523" i="1"/>
  <c r="C1523" i="1"/>
  <c r="D1522" i="1"/>
  <c r="C1522" i="1"/>
  <c r="D1521" i="1"/>
  <c r="C1521" i="1"/>
  <c r="H1521" i="1" s="1"/>
  <c r="D1520" i="1"/>
  <c r="C1520" i="1"/>
  <c r="D1519" i="1"/>
  <c r="C1519" i="1"/>
  <c r="C1518" i="1"/>
  <c r="D1517" i="1"/>
  <c r="C1517" i="1"/>
  <c r="H1517" i="1" s="1"/>
  <c r="D1516" i="1"/>
  <c r="C1516" i="1"/>
  <c r="D1515" i="1"/>
  <c r="C1515" i="1"/>
  <c r="H1515" i="1" s="1"/>
  <c r="D1514" i="1"/>
  <c r="D1513" i="1"/>
  <c r="C1513" i="1"/>
  <c r="D1512" i="1"/>
  <c r="C1512" i="1"/>
  <c r="D1509" i="1"/>
  <c r="C1509" i="1"/>
  <c r="H1509" i="1" s="1"/>
  <c r="D1508" i="1"/>
  <c r="C1508" i="1"/>
  <c r="H1508" i="1" s="1"/>
  <c r="D1507" i="1"/>
  <c r="C1507" i="1"/>
  <c r="H1507" i="1" s="1"/>
  <c r="D1506" i="1"/>
  <c r="C1506" i="1"/>
  <c r="D1505" i="1"/>
  <c r="C1505" i="1"/>
  <c r="H1505" i="1" s="1"/>
  <c r="D1504" i="1"/>
  <c r="C1504" i="1"/>
  <c r="D1503" i="1"/>
  <c r="D1502" i="1"/>
  <c r="C1502" i="1"/>
  <c r="H1502" i="1" s="1"/>
  <c r="D1501" i="1"/>
  <c r="C1501" i="1"/>
  <c r="H1501" i="1" s="1"/>
  <c r="D1500" i="1"/>
  <c r="C1500" i="1"/>
  <c r="D1499" i="1"/>
  <c r="C1499" i="1"/>
  <c r="D1498" i="1"/>
  <c r="C1498" i="1"/>
  <c r="D1497" i="1"/>
  <c r="C1497" i="1"/>
  <c r="D1496" i="1"/>
  <c r="C1496" i="1"/>
  <c r="H1496" i="1" s="1"/>
  <c r="D1495" i="1"/>
  <c r="D1494" i="1"/>
  <c r="C1494" i="1"/>
  <c r="D1493" i="1"/>
  <c r="C1493" i="1"/>
  <c r="D1492" i="1"/>
  <c r="C1492" i="1"/>
  <c r="D1491" i="1"/>
  <c r="C1491" i="1"/>
  <c r="D1490" i="1"/>
  <c r="D1489" i="1"/>
  <c r="C1489" i="1"/>
  <c r="D1488" i="1"/>
  <c r="C1488" i="1"/>
  <c r="D1487" i="1"/>
  <c r="C1487" i="1"/>
  <c r="D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H1469" i="1" s="1"/>
  <c r="D1468" i="1"/>
  <c r="C1468" i="1"/>
  <c r="D1467" i="1"/>
  <c r="C1467" i="1"/>
  <c r="D1466" i="1"/>
  <c r="C1466" i="1"/>
  <c r="D1465" i="1"/>
  <c r="C1465" i="1"/>
  <c r="D1464" i="1"/>
  <c r="C1464" i="1"/>
  <c r="D1463" i="1"/>
  <c r="C1463" i="1"/>
  <c r="D1462" i="1"/>
  <c r="D1461" i="1"/>
  <c r="C1461" i="1"/>
  <c r="H1461" i="1" s="1"/>
  <c r="D1460" i="1"/>
  <c r="C1460" i="1"/>
  <c r="D1459" i="1"/>
  <c r="C1459" i="1"/>
  <c r="H1459" i="1" s="1"/>
  <c r="D1458" i="1"/>
  <c r="C1458" i="1"/>
  <c r="C1457" i="1"/>
  <c r="D1456" i="1"/>
  <c r="C1456" i="1"/>
  <c r="D1455" i="1"/>
  <c r="C1455" i="1"/>
  <c r="D1454" i="1"/>
  <c r="C1454" i="1"/>
  <c r="D1453" i="1"/>
  <c r="C1453" i="1"/>
  <c r="G1453" i="1" s="1"/>
  <c r="D1452" i="1"/>
  <c r="C1452" i="1"/>
  <c r="D1451" i="1"/>
  <c r="C1451" i="1"/>
  <c r="D1450" i="1"/>
  <c r="C1450" i="1"/>
  <c r="D1449" i="1"/>
  <c r="C1449" i="1"/>
  <c r="H1449" i="1" s="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H1437" i="1" s="1"/>
  <c r="D1436" i="1"/>
  <c r="C1436" i="1"/>
  <c r="D1435" i="1"/>
  <c r="D1434" i="1"/>
  <c r="C1434" i="1"/>
  <c r="D1433" i="1"/>
  <c r="C1433" i="1"/>
  <c r="D1432" i="1"/>
  <c r="D1430" i="1"/>
  <c r="C1430" i="1"/>
  <c r="D1429" i="1"/>
  <c r="C1429" i="1"/>
  <c r="D1428" i="1"/>
  <c r="C1428" i="1"/>
  <c r="D1427" i="1"/>
  <c r="C1427" i="1"/>
  <c r="G1427" i="1" s="1"/>
  <c r="D1426" i="1"/>
  <c r="C1426" i="1"/>
  <c r="D1425" i="1"/>
  <c r="C1425" i="1"/>
  <c r="D1424" i="1"/>
  <c r="D1423" i="1"/>
  <c r="C1423" i="1"/>
  <c r="D1422" i="1"/>
  <c r="C1422" i="1"/>
  <c r="D1421" i="1"/>
  <c r="C1421" i="1"/>
  <c r="D1420" i="1"/>
  <c r="C1420" i="1"/>
  <c r="D1419" i="1"/>
  <c r="C1419" i="1"/>
  <c r="D1418" i="1"/>
  <c r="D1417" i="1"/>
  <c r="C1417" i="1"/>
  <c r="D1416" i="1"/>
  <c r="C1416" i="1"/>
  <c r="D1415" i="1"/>
  <c r="C1415" i="1"/>
  <c r="G1415" i="1" s="1"/>
  <c r="D1414" i="1"/>
  <c r="C1414" i="1"/>
  <c r="D1413" i="1"/>
  <c r="C1413" i="1"/>
  <c r="D1412" i="1"/>
  <c r="C1412" i="1"/>
  <c r="D1411" i="1"/>
  <c r="C1411" i="1"/>
  <c r="D1410" i="1"/>
  <c r="C1410" i="1"/>
  <c r="D1408" i="1"/>
  <c r="C1408" i="1"/>
  <c r="D1407" i="1"/>
  <c r="C1407" i="1"/>
  <c r="D1406" i="1"/>
  <c r="D1405" i="1"/>
  <c r="C1405" i="1"/>
  <c r="D1404" i="1"/>
  <c r="C1404" i="1"/>
  <c r="D1403" i="1"/>
  <c r="C1403" i="1"/>
  <c r="G1403"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C1295" i="1"/>
  <c r="G1295" i="1" s="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H1263" i="1" s="1"/>
  <c r="D1262" i="1"/>
  <c r="C1262" i="1"/>
  <c r="H1262" i="1" s="1"/>
  <c r="D1261" i="1"/>
  <c r="C1261" i="1"/>
  <c r="D1258" i="1"/>
  <c r="C1258" i="1"/>
  <c r="D1257" i="1"/>
  <c r="C1257" i="1"/>
  <c r="H1257" i="1" s="1"/>
  <c r="C1256" i="1"/>
  <c r="D1254" i="1"/>
  <c r="C1254" i="1"/>
  <c r="D1253" i="1"/>
  <c r="C1253" i="1"/>
  <c r="C1252" i="1"/>
  <c r="D1251" i="1"/>
  <c r="C1251" i="1"/>
  <c r="D1250" i="1"/>
  <c r="C1250" i="1"/>
  <c r="D1249" i="1"/>
  <c r="C1249" i="1"/>
  <c r="D1248" i="1"/>
  <c r="C1248" i="1"/>
  <c r="H1248" i="1" s="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C1224"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70" i="1"/>
  <c r="C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G1151" i="1" s="1"/>
  <c r="D1150" i="1"/>
  <c r="C1150" i="1"/>
  <c r="D1149" i="1"/>
  <c r="C1149" i="1"/>
  <c r="D1147" i="1"/>
  <c r="C1147" i="1"/>
  <c r="D1146" i="1"/>
  <c r="C1146" i="1"/>
  <c r="D1145" i="1"/>
  <c r="C1145" i="1"/>
  <c r="D1144" i="1"/>
  <c r="C1144" i="1"/>
  <c r="D1143" i="1"/>
  <c r="C1143" i="1"/>
  <c r="H1143" i="1" s="1"/>
  <c r="D1142" i="1"/>
  <c r="C1142" i="1"/>
  <c r="D1141" i="1"/>
  <c r="C1141" i="1"/>
  <c r="D1139" i="1"/>
  <c r="C1139" i="1"/>
  <c r="D1138" i="1"/>
  <c r="C1138" i="1"/>
  <c r="D1137" i="1"/>
  <c r="C1137" i="1"/>
  <c r="H1137" i="1" s="1"/>
  <c r="D1136" i="1"/>
  <c r="C1136" i="1"/>
  <c r="D1135" i="1"/>
  <c r="C1135" i="1"/>
  <c r="D1134" i="1"/>
  <c r="C1134" i="1"/>
  <c r="D1133" i="1"/>
  <c r="C1133"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H1092" i="1" s="1"/>
  <c r="D1091" i="1"/>
  <c r="C1091" i="1"/>
  <c r="D1090" i="1"/>
  <c r="C1090" i="1"/>
  <c r="D1089" i="1"/>
  <c r="C1089" i="1"/>
  <c r="D1088" i="1"/>
  <c r="C1088" i="1"/>
  <c r="D1087" i="1"/>
  <c r="C1087" i="1"/>
  <c r="D1086" i="1"/>
  <c r="C1086" i="1"/>
  <c r="D1085" i="1"/>
  <c r="C1085" i="1"/>
  <c r="D1084" i="1"/>
  <c r="C1084" i="1"/>
  <c r="D1083" i="1"/>
  <c r="C1083" i="1"/>
  <c r="D1082" i="1"/>
  <c r="C1082" i="1"/>
  <c r="D1081" i="1"/>
  <c r="D1080" i="1"/>
  <c r="C1080" i="1"/>
  <c r="D1079" i="1"/>
  <c r="C1079" i="1"/>
  <c r="D1078" i="1"/>
  <c r="C1078" i="1"/>
  <c r="D1077" i="1"/>
  <c r="C1077" i="1"/>
  <c r="C1076" i="1"/>
  <c r="D1073" i="1"/>
  <c r="C1073" i="1"/>
  <c r="D1072" i="1"/>
  <c r="C1072" i="1"/>
  <c r="D1071" i="1"/>
  <c r="C1071" i="1"/>
  <c r="D1070" i="1"/>
  <c r="C1070" i="1"/>
  <c r="G1070" i="1" s="1"/>
  <c r="D1069" i="1"/>
  <c r="C1069" i="1"/>
  <c r="D1068" i="1"/>
  <c r="D1067" i="1"/>
  <c r="C1067" i="1"/>
  <c r="D1066" i="1"/>
  <c r="C1066" i="1"/>
  <c r="D1065" i="1"/>
  <c r="C1065" i="1"/>
  <c r="H1065" i="1" s="1"/>
  <c r="D1064" i="1"/>
  <c r="C1064" i="1"/>
  <c r="G1064" i="1" s="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8" i="1"/>
  <c r="D1016" i="1"/>
  <c r="C1016" i="1"/>
  <c r="D1015" i="1"/>
  <c r="C1015" i="1"/>
  <c r="D1014" i="1"/>
  <c r="C1014" i="1"/>
  <c r="D1013" i="1"/>
  <c r="C1013" i="1"/>
  <c r="D1010" i="1"/>
  <c r="C1010" i="1"/>
  <c r="D1009" i="1"/>
  <c r="C1009" i="1"/>
  <c r="H1009" i="1" s="1"/>
  <c r="D1008" i="1"/>
  <c r="C1008" i="1"/>
  <c r="D1007" i="1"/>
  <c r="C1007" i="1"/>
  <c r="D1006" i="1"/>
  <c r="C1006" i="1"/>
  <c r="D1005" i="1"/>
  <c r="C1005" i="1"/>
  <c r="H1005" i="1" s="1"/>
  <c r="D1004" i="1"/>
  <c r="C1004" i="1"/>
  <c r="D1003" i="1"/>
  <c r="C1003" i="1"/>
  <c r="D1002" i="1"/>
  <c r="C1002" i="1"/>
  <c r="D1001" i="1"/>
  <c r="C1001" i="1"/>
  <c r="D1000" i="1"/>
  <c r="C1000" i="1"/>
  <c r="D999" i="1"/>
  <c r="C999" i="1"/>
  <c r="D998" i="1"/>
  <c r="C998" i="1"/>
  <c r="D997" i="1"/>
  <c r="C997" i="1"/>
  <c r="D996" i="1"/>
  <c r="C996" i="1"/>
  <c r="D995" i="1"/>
  <c r="C995" i="1"/>
  <c r="D994" i="1"/>
  <c r="C994" i="1"/>
  <c r="D993" i="1"/>
  <c r="C993" i="1"/>
  <c r="H993" i="1" s="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H969" i="1" s="1"/>
  <c r="D968" i="1"/>
  <c r="C968" i="1"/>
  <c r="D967" i="1"/>
  <c r="C967" i="1"/>
  <c r="D966" i="1"/>
  <c r="C966" i="1"/>
  <c r="D965" i="1"/>
  <c r="C965" i="1"/>
  <c r="H965" i="1" s="1"/>
  <c r="D964" i="1"/>
  <c r="C964" i="1"/>
  <c r="D963" i="1"/>
  <c r="C963" i="1"/>
  <c r="D962" i="1"/>
  <c r="C962" i="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D914" i="1"/>
  <c r="C914" i="1"/>
  <c r="D913" i="1"/>
  <c r="C913" i="1"/>
  <c r="H913" i="1" s="1"/>
  <c r="D912" i="1"/>
  <c r="C912" i="1"/>
  <c r="D911" i="1"/>
  <c r="C911" i="1"/>
  <c r="D910" i="1"/>
  <c r="C910" i="1"/>
  <c r="D909" i="1"/>
  <c r="C909" i="1"/>
  <c r="H909" i="1" s="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H885" i="1" s="1"/>
  <c r="D884" i="1"/>
  <c r="C884" i="1"/>
  <c r="D883" i="1"/>
  <c r="C883" i="1"/>
  <c r="D882" i="1"/>
  <c r="C882" i="1"/>
  <c r="D881" i="1"/>
  <c r="C881" i="1"/>
  <c r="H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D852" i="1"/>
  <c r="C852" i="1"/>
  <c r="D851" i="1"/>
  <c r="C851" i="1"/>
  <c r="D850" i="1"/>
  <c r="C850" i="1"/>
  <c r="D849" i="1"/>
  <c r="C849" i="1"/>
  <c r="D848" i="1"/>
  <c r="C848" i="1"/>
  <c r="H848" i="1" s="1"/>
  <c r="D847" i="1"/>
  <c r="C847" i="1"/>
  <c r="D846" i="1"/>
  <c r="C846" i="1"/>
  <c r="D845" i="1"/>
  <c r="C845" i="1"/>
  <c r="H845" i="1" s="1"/>
  <c r="D844" i="1"/>
  <c r="C844" i="1"/>
  <c r="D843" i="1"/>
  <c r="C843" i="1"/>
  <c r="G843" i="1" s="1"/>
  <c r="D842" i="1"/>
  <c r="C842" i="1"/>
  <c r="D841" i="1"/>
  <c r="C841" i="1"/>
  <c r="H841" i="1" s="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7" i="1" s="1"/>
  <c r="D826" i="1"/>
  <c r="C826" i="1"/>
  <c r="D825" i="1"/>
  <c r="C825" i="1"/>
  <c r="G825" i="1" s="1"/>
  <c r="D824" i="1"/>
  <c r="C824" i="1"/>
  <c r="D823" i="1"/>
  <c r="C823" i="1"/>
  <c r="D822" i="1"/>
  <c r="C822" i="1"/>
  <c r="D821" i="1"/>
  <c r="C821" i="1"/>
  <c r="H821" i="1" s="1"/>
  <c r="D820" i="1"/>
  <c r="C820" i="1"/>
  <c r="D819" i="1"/>
  <c r="C819" i="1"/>
  <c r="D818" i="1"/>
  <c r="C818" i="1"/>
  <c r="D817" i="1"/>
  <c r="C817" i="1"/>
  <c r="D816" i="1"/>
  <c r="C816" i="1"/>
  <c r="D815" i="1"/>
  <c r="C815" i="1"/>
  <c r="D814" i="1"/>
  <c r="C814" i="1"/>
  <c r="D813" i="1"/>
  <c r="C813" i="1"/>
  <c r="H813" i="1" s="1"/>
  <c r="D812" i="1"/>
  <c r="C812" i="1"/>
  <c r="H812" i="1" s="1"/>
  <c r="D811" i="1"/>
  <c r="C811" i="1"/>
  <c r="D810" i="1"/>
  <c r="C810" i="1"/>
  <c r="D809" i="1"/>
  <c r="C809" i="1"/>
  <c r="H809" i="1" s="1"/>
  <c r="D808" i="1"/>
  <c r="C808" i="1"/>
  <c r="D807" i="1"/>
  <c r="C807" i="1"/>
  <c r="G807" i="1" s="1"/>
  <c r="D806" i="1"/>
  <c r="C806" i="1"/>
  <c r="D805" i="1"/>
  <c r="C805" i="1"/>
  <c r="H805" i="1" s="1"/>
  <c r="D804" i="1"/>
  <c r="C804" i="1"/>
  <c r="D803" i="1"/>
  <c r="C803" i="1"/>
  <c r="H803" i="1" s="1"/>
  <c r="D802" i="1"/>
  <c r="C802" i="1"/>
  <c r="D801" i="1"/>
  <c r="C801" i="1"/>
  <c r="D800" i="1"/>
  <c r="C800" i="1"/>
  <c r="D799" i="1"/>
  <c r="C799" i="1"/>
  <c r="D798" i="1"/>
  <c r="C798" i="1"/>
  <c r="D797" i="1"/>
  <c r="C797" i="1"/>
  <c r="D796" i="1"/>
  <c r="C796" i="1"/>
  <c r="H796" i="1" s="1"/>
  <c r="D795" i="1"/>
  <c r="C795" i="1"/>
  <c r="H795" i="1" s="1"/>
  <c r="D794" i="1"/>
  <c r="C794" i="1"/>
  <c r="D793" i="1"/>
  <c r="C793" i="1"/>
  <c r="D792" i="1"/>
  <c r="C792" i="1"/>
  <c r="H792" i="1" s="1"/>
  <c r="D791" i="1"/>
  <c r="C791" i="1"/>
  <c r="H791" i="1" s="1"/>
  <c r="D790" i="1"/>
  <c r="C790" i="1"/>
  <c r="D789" i="1"/>
  <c r="C789" i="1"/>
  <c r="D788" i="1"/>
  <c r="C788" i="1"/>
  <c r="H788" i="1" s="1"/>
  <c r="D787" i="1"/>
  <c r="C787" i="1"/>
  <c r="H787" i="1" s="1"/>
  <c r="D786" i="1"/>
  <c r="C786" i="1"/>
  <c r="D785" i="1"/>
  <c r="C785" i="1"/>
  <c r="D784" i="1"/>
  <c r="C784" i="1"/>
  <c r="D783" i="1"/>
  <c r="C783" i="1"/>
  <c r="H783" i="1" s="1"/>
  <c r="D782" i="1"/>
  <c r="C782" i="1"/>
  <c r="D781" i="1"/>
  <c r="C781" i="1"/>
  <c r="D780" i="1"/>
  <c r="C780" i="1"/>
  <c r="H780" i="1" s="1"/>
  <c r="D779" i="1"/>
  <c r="C779" i="1"/>
  <c r="H779" i="1" s="1"/>
  <c r="D778" i="1"/>
  <c r="C778" i="1"/>
  <c r="D777" i="1"/>
  <c r="C777" i="1"/>
  <c r="H777" i="1" s="1"/>
  <c r="D776" i="1"/>
  <c r="C776" i="1"/>
  <c r="D775" i="1"/>
  <c r="C775" i="1"/>
  <c r="H775" i="1" s="1"/>
  <c r="D774" i="1"/>
  <c r="C774" i="1"/>
  <c r="D773" i="1"/>
  <c r="C773" i="1"/>
  <c r="D772" i="1"/>
  <c r="C772" i="1"/>
  <c r="H772" i="1" s="1"/>
  <c r="D771" i="1"/>
  <c r="C771" i="1"/>
  <c r="H771" i="1" s="1"/>
  <c r="D770" i="1"/>
  <c r="C770" i="1"/>
  <c r="D769" i="1"/>
  <c r="C769" i="1"/>
  <c r="D768" i="1"/>
  <c r="C768" i="1"/>
  <c r="H768" i="1" s="1"/>
  <c r="D767" i="1"/>
  <c r="C767" i="1"/>
  <c r="D766" i="1"/>
  <c r="C766" i="1"/>
  <c r="D765" i="1"/>
  <c r="C765" i="1"/>
  <c r="H765" i="1" s="1"/>
  <c r="D764" i="1"/>
  <c r="C764" i="1"/>
  <c r="D763" i="1"/>
  <c r="C763" i="1"/>
  <c r="H763" i="1" s="1"/>
  <c r="D762" i="1"/>
  <c r="C762" i="1"/>
  <c r="D761" i="1"/>
  <c r="C761" i="1"/>
  <c r="D760" i="1"/>
  <c r="C760" i="1"/>
  <c r="D759" i="1"/>
  <c r="C759" i="1"/>
  <c r="H759" i="1" s="1"/>
  <c r="D758" i="1"/>
  <c r="C758" i="1"/>
  <c r="D757" i="1"/>
  <c r="C757" i="1"/>
  <c r="D756" i="1"/>
  <c r="C756" i="1"/>
  <c r="H756" i="1" s="1"/>
  <c r="D755" i="1"/>
  <c r="C755" i="1"/>
  <c r="D754" i="1"/>
  <c r="C754" i="1"/>
  <c r="D753" i="1"/>
  <c r="C753" i="1"/>
  <c r="H753" i="1" s="1"/>
  <c r="D752" i="1"/>
  <c r="C752" i="1"/>
  <c r="D751" i="1"/>
  <c r="C751" i="1"/>
  <c r="H751" i="1" s="1"/>
  <c r="D750" i="1"/>
  <c r="C750" i="1"/>
  <c r="D749" i="1"/>
  <c r="C749" i="1"/>
  <c r="D748" i="1"/>
  <c r="C748" i="1"/>
  <c r="D747" i="1"/>
  <c r="C747" i="1"/>
  <c r="H747" i="1" s="1"/>
  <c r="D746" i="1"/>
  <c r="C746" i="1"/>
  <c r="D745" i="1"/>
  <c r="C745" i="1"/>
  <c r="D744" i="1"/>
  <c r="C744" i="1"/>
  <c r="H744" i="1" s="1"/>
  <c r="D743" i="1"/>
  <c r="C743" i="1"/>
  <c r="D742" i="1"/>
  <c r="C742" i="1"/>
  <c r="D741" i="1"/>
  <c r="C741" i="1"/>
  <c r="H741" i="1" s="1"/>
  <c r="D740" i="1"/>
  <c r="C740" i="1"/>
  <c r="H740" i="1" s="1"/>
  <c r="D739" i="1"/>
  <c r="C739" i="1"/>
  <c r="H739" i="1" s="1"/>
  <c r="D738" i="1"/>
  <c r="C738" i="1"/>
  <c r="D737" i="1"/>
  <c r="C737" i="1"/>
  <c r="D736" i="1"/>
  <c r="C736" i="1"/>
  <c r="D735" i="1"/>
  <c r="C735" i="1"/>
  <c r="H735" i="1" s="1"/>
  <c r="D734" i="1"/>
  <c r="C734" i="1"/>
  <c r="D733" i="1"/>
  <c r="C733" i="1"/>
  <c r="D732" i="1"/>
  <c r="C732" i="1"/>
  <c r="H732" i="1" s="1"/>
  <c r="D731" i="1"/>
  <c r="C731" i="1"/>
  <c r="H731" i="1" s="1"/>
  <c r="D730" i="1"/>
  <c r="C730" i="1"/>
  <c r="D729" i="1"/>
  <c r="C729" i="1"/>
  <c r="H729" i="1" s="1"/>
  <c r="D728" i="1"/>
  <c r="C728" i="1"/>
  <c r="H728" i="1" s="1"/>
  <c r="D727" i="1"/>
  <c r="C727" i="1"/>
  <c r="H727" i="1" s="1"/>
  <c r="D726" i="1"/>
  <c r="C726" i="1"/>
  <c r="D725" i="1"/>
  <c r="C725" i="1"/>
  <c r="D724" i="1"/>
  <c r="C724" i="1"/>
  <c r="H724" i="1" s="1"/>
  <c r="D723" i="1"/>
  <c r="C723" i="1"/>
  <c r="H723" i="1" s="1"/>
  <c r="D722" i="1"/>
  <c r="C722" i="1"/>
  <c r="D721" i="1"/>
  <c r="C721" i="1"/>
  <c r="D720" i="1"/>
  <c r="C720" i="1"/>
  <c r="H720" i="1" s="1"/>
  <c r="D719" i="1"/>
  <c r="C719" i="1"/>
  <c r="D718" i="1"/>
  <c r="C718" i="1"/>
  <c r="D717" i="1"/>
  <c r="C717" i="1"/>
  <c r="H717" i="1" s="1"/>
  <c r="D716" i="1"/>
  <c r="C716" i="1"/>
  <c r="D715" i="1"/>
  <c r="C715" i="1"/>
  <c r="H715" i="1" s="1"/>
  <c r="D714" i="1"/>
  <c r="C714" i="1"/>
  <c r="D713" i="1"/>
  <c r="C713" i="1"/>
  <c r="D712" i="1"/>
  <c r="C712" i="1"/>
  <c r="H712" i="1" s="1"/>
  <c r="D711" i="1"/>
  <c r="C711" i="1"/>
  <c r="H711" i="1" s="1"/>
  <c r="D710" i="1"/>
  <c r="C710" i="1"/>
  <c r="D709" i="1"/>
  <c r="C709" i="1"/>
  <c r="D708" i="1"/>
  <c r="C708" i="1"/>
  <c r="D707" i="1"/>
  <c r="C707" i="1"/>
  <c r="G707" i="1" s="1"/>
  <c r="D706" i="1"/>
  <c r="C706" i="1"/>
  <c r="D705" i="1"/>
  <c r="C705" i="1"/>
  <c r="D704" i="1"/>
  <c r="C704" i="1"/>
  <c r="D703" i="1"/>
  <c r="C703" i="1"/>
  <c r="D702" i="1"/>
  <c r="C702" i="1"/>
  <c r="D701" i="1"/>
  <c r="C701" i="1"/>
  <c r="D700" i="1"/>
  <c r="C700" i="1"/>
  <c r="D699" i="1"/>
  <c r="C699" i="1"/>
  <c r="H699" i="1" s="1"/>
  <c r="D698" i="1"/>
  <c r="C698" i="1"/>
  <c r="D697" i="1"/>
  <c r="C697" i="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D686" i="1"/>
  <c r="C686" i="1"/>
  <c r="D685" i="1"/>
  <c r="C685" i="1"/>
  <c r="D684" i="1"/>
  <c r="C684" i="1"/>
  <c r="D683" i="1"/>
  <c r="C683" i="1"/>
  <c r="H683" i="1" s="1"/>
  <c r="D682" i="1"/>
  <c r="C682" i="1"/>
  <c r="D681" i="1"/>
  <c r="C681" i="1"/>
  <c r="H681" i="1" s="1"/>
  <c r="D680" i="1"/>
  <c r="C680" i="1"/>
  <c r="D679" i="1"/>
  <c r="C679" i="1"/>
  <c r="H679" i="1" s="1"/>
  <c r="D678" i="1"/>
  <c r="C678" i="1"/>
  <c r="D677" i="1"/>
  <c r="C677" i="1"/>
  <c r="D676" i="1"/>
  <c r="C676" i="1"/>
  <c r="H676" i="1" s="1"/>
  <c r="D675" i="1"/>
  <c r="C675" i="1"/>
  <c r="H675" i="1" s="1"/>
  <c r="D674" i="1"/>
  <c r="C674" i="1"/>
  <c r="D673" i="1"/>
  <c r="C673" i="1"/>
  <c r="D672" i="1"/>
  <c r="C672" i="1"/>
  <c r="D671" i="1"/>
  <c r="C671" i="1"/>
  <c r="D670" i="1"/>
  <c r="C670" i="1"/>
  <c r="D669" i="1"/>
  <c r="C669" i="1"/>
  <c r="D668" i="1"/>
  <c r="C668" i="1"/>
  <c r="D667" i="1"/>
  <c r="C667" i="1"/>
  <c r="H667" i="1" s="1"/>
  <c r="D666" i="1"/>
  <c r="C666" i="1"/>
  <c r="D665" i="1"/>
  <c r="C665" i="1"/>
  <c r="D664" i="1"/>
  <c r="C664" i="1"/>
  <c r="D663" i="1"/>
  <c r="C663" i="1"/>
  <c r="H663" i="1" s="1"/>
  <c r="D662" i="1"/>
  <c r="C662" i="1"/>
  <c r="D661" i="1"/>
  <c r="C661" i="1"/>
  <c r="D660" i="1"/>
  <c r="C660" i="1"/>
  <c r="D659" i="1"/>
  <c r="C659" i="1"/>
  <c r="D658" i="1"/>
  <c r="C658" i="1"/>
  <c r="D657" i="1"/>
  <c r="C657" i="1"/>
  <c r="D656" i="1"/>
  <c r="C656" i="1"/>
  <c r="D655" i="1"/>
  <c r="C655" i="1"/>
  <c r="H655" i="1" s="1"/>
  <c r="D654" i="1"/>
  <c r="C654" i="1"/>
  <c r="D653" i="1"/>
  <c r="C653" i="1"/>
  <c r="D652" i="1"/>
  <c r="C652" i="1"/>
  <c r="D651" i="1"/>
  <c r="C651" i="1"/>
  <c r="H651" i="1" s="1"/>
  <c r="D650" i="1"/>
  <c r="C650" i="1"/>
  <c r="D649" i="1"/>
  <c r="D648" i="1"/>
  <c r="C648" i="1"/>
  <c r="D647" i="1"/>
  <c r="C647" i="1"/>
  <c r="H647" i="1" s="1"/>
  <c r="D646" i="1"/>
  <c r="C646" i="1"/>
  <c r="D645" i="1"/>
  <c r="C645" i="1"/>
  <c r="H645" i="1" s="1"/>
  <c r="D636" i="1"/>
  <c r="C636" i="1"/>
  <c r="D635" i="1"/>
  <c r="C635" i="1"/>
  <c r="D632" i="1"/>
  <c r="C632" i="1"/>
  <c r="D631" i="1"/>
  <c r="C631" i="1"/>
  <c r="C630" i="1"/>
  <c r="D629" i="1"/>
  <c r="C629" i="1"/>
  <c r="D628" i="1"/>
  <c r="C628" i="1"/>
  <c r="D627" i="1"/>
  <c r="C627" i="1"/>
  <c r="D626" i="1"/>
  <c r="C626" i="1"/>
  <c r="H626" i="1" s="1"/>
  <c r="D625" i="1"/>
  <c r="C625" i="1"/>
  <c r="H625" i="1" s="1"/>
  <c r="D622" i="1"/>
  <c r="C622" i="1"/>
  <c r="D621" i="1"/>
  <c r="C621" i="1"/>
  <c r="D620" i="1"/>
  <c r="C620" i="1"/>
  <c r="D619" i="1"/>
  <c r="C619" i="1"/>
  <c r="H619" i="1" s="1"/>
  <c r="D618" i="1"/>
  <c r="C618" i="1"/>
  <c r="D617" i="1"/>
  <c r="C617" i="1"/>
  <c r="D616" i="1"/>
  <c r="C616" i="1"/>
  <c r="D614" i="1"/>
  <c r="C614" i="1"/>
  <c r="D613" i="1"/>
  <c r="C613" i="1"/>
  <c r="D612" i="1"/>
  <c r="C612" i="1"/>
  <c r="D611" i="1"/>
  <c r="C611" i="1"/>
  <c r="D609" i="1"/>
  <c r="C609" i="1"/>
  <c r="D608" i="1"/>
  <c r="C608" i="1"/>
  <c r="D607" i="1"/>
  <c r="C607" i="1"/>
  <c r="H607" i="1" s="1"/>
  <c r="D606" i="1"/>
  <c r="C606" i="1"/>
  <c r="H606" i="1" s="1"/>
  <c r="D605" i="1"/>
  <c r="C605" i="1"/>
  <c r="D604" i="1"/>
  <c r="C604" i="1"/>
  <c r="D603" i="1"/>
  <c r="D602" i="1"/>
  <c r="C602" i="1"/>
  <c r="H602" i="1" s="1"/>
  <c r="C601" i="1"/>
  <c r="D600" i="1"/>
  <c r="C600" i="1"/>
  <c r="D599" i="1"/>
  <c r="C599" i="1"/>
  <c r="D598" i="1"/>
  <c r="C598" i="1"/>
  <c r="D597" i="1"/>
  <c r="C597" i="1"/>
  <c r="D596" i="1"/>
  <c r="C596" i="1"/>
  <c r="D595" i="1"/>
  <c r="C595" i="1"/>
  <c r="D594" i="1"/>
  <c r="C594" i="1"/>
  <c r="H594" i="1" s="1"/>
  <c r="D593" i="1"/>
  <c r="C593" i="1"/>
  <c r="D592" i="1"/>
  <c r="C592" i="1"/>
  <c r="D590" i="1"/>
  <c r="C590" i="1"/>
  <c r="H590" i="1" s="1"/>
  <c r="D589" i="1"/>
  <c r="C589" i="1"/>
  <c r="D587" i="1"/>
  <c r="C587" i="1"/>
  <c r="D586" i="1"/>
  <c r="C586" i="1"/>
  <c r="H586" i="1" s="1"/>
  <c r="D585" i="1"/>
  <c r="C585" i="1"/>
  <c r="H585" i="1" s="1"/>
  <c r="D584" i="1"/>
  <c r="C584" i="1"/>
  <c r="D583" i="1"/>
  <c r="C583" i="1"/>
  <c r="D582" i="1"/>
  <c r="C582" i="1"/>
  <c r="D581" i="1"/>
  <c r="C581" i="1"/>
  <c r="D580" i="1"/>
  <c r="C580" i="1"/>
  <c r="D579" i="1"/>
  <c r="C579" i="1"/>
  <c r="D577" i="1"/>
  <c r="C577" i="1"/>
  <c r="D576" i="1"/>
  <c r="C576" i="1"/>
  <c r="H576" i="1" s="1"/>
  <c r="D574" i="1"/>
  <c r="C574" i="1"/>
  <c r="D573" i="1"/>
  <c r="C573" i="1"/>
  <c r="D572" i="1"/>
  <c r="C572" i="1"/>
  <c r="H572" i="1" s="1"/>
  <c r="D571" i="1"/>
  <c r="C571" i="1"/>
  <c r="H571" i="1" s="1"/>
  <c r="D570" i="1"/>
  <c r="C570" i="1"/>
  <c r="H570" i="1" s="1"/>
  <c r="C569" i="1"/>
  <c r="D568" i="1"/>
  <c r="C568" i="1"/>
  <c r="D567" i="1"/>
  <c r="C567" i="1"/>
  <c r="D566" i="1"/>
  <c r="C566" i="1"/>
  <c r="D564" i="1"/>
  <c r="C564" i="1"/>
  <c r="D563" i="1"/>
  <c r="C563" i="1"/>
  <c r="D562" i="1"/>
  <c r="C562" i="1"/>
  <c r="D561" i="1"/>
  <c r="C561" i="1"/>
  <c r="H561" i="1" s="1"/>
  <c r="D560" i="1"/>
  <c r="C560" i="1"/>
  <c r="D559" i="1"/>
  <c r="C559" i="1"/>
  <c r="D558" i="1"/>
  <c r="C558" i="1"/>
  <c r="D557" i="1"/>
  <c r="C557" i="1"/>
  <c r="D556" i="1"/>
  <c r="C556" i="1"/>
  <c r="D555" i="1"/>
  <c r="C555" i="1"/>
  <c r="H555" i="1" s="1"/>
  <c r="D554" i="1"/>
  <c r="C554" i="1"/>
  <c r="D553" i="1"/>
  <c r="C553" i="1"/>
  <c r="H553" i="1" s="1"/>
  <c r="D552" i="1"/>
  <c r="C552" i="1"/>
  <c r="D551" i="1"/>
  <c r="C551" i="1"/>
  <c r="D550" i="1"/>
  <c r="C550" i="1"/>
  <c r="D549" i="1"/>
  <c r="C549" i="1"/>
  <c r="H549" i="1" s="1"/>
  <c r="D548" i="1"/>
  <c r="C548" i="1"/>
  <c r="D547" i="1"/>
  <c r="C547" i="1"/>
  <c r="D546" i="1"/>
  <c r="C546" i="1"/>
  <c r="H546" i="1" s="1"/>
  <c r="D545" i="1"/>
  <c r="C545" i="1"/>
  <c r="D544" i="1"/>
  <c r="C544" i="1"/>
  <c r="D543" i="1"/>
  <c r="C543" i="1"/>
  <c r="H543" i="1" s="1"/>
  <c r="D542" i="1"/>
  <c r="C542" i="1"/>
  <c r="D541" i="1"/>
  <c r="C541" i="1"/>
  <c r="D540" i="1"/>
  <c r="C540" i="1"/>
  <c r="D539" i="1"/>
  <c r="C539" i="1"/>
  <c r="D538" i="1"/>
  <c r="C538" i="1"/>
  <c r="H538" i="1" s="1"/>
  <c r="D537" i="1"/>
  <c r="C537" i="1"/>
  <c r="H537" i="1" s="1"/>
  <c r="D536" i="1"/>
  <c r="C536" i="1"/>
  <c r="D535" i="1"/>
  <c r="C535" i="1"/>
  <c r="D534" i="1"/>
  <c r="C534" i="1"/>
  <c r="D533" i="1"/>
  <c r="C533" i="1"/>
  <c r="H533" i="1" s="1"/>
  <c r="D532" i="1"/>
  <c r="C532" i="1"/>
  <c r="D531" i="1"/>
  <c r="D528" i="1"/>
  <c r="C528" i="1"/>
  <c r="D527" i="1"/>
  <c r="C527" i="1"/>
  <c r="H527" i="1" s="1"/>
  <c r="D526" i="1"/>
  <c r="D525" i="1"/>
  <c r="C525" i="1"/>
  <c r="H525" i="1" s="1"/>
  <c r="D524" i="1"/>
  <c r="C524" i="1"/>
  <c r="H524" i="1" s="1"/>
  <c r="D523" i="1"/>
  <c r="C523" i="1"/>
  <c r="D522" i="1"/>
  <c r="C522" i="1"/>
  <c r="D521" i="1"/>
  <c r="C521" i="1"/>
  <c r="D520" i="1"/>
  <c r="D519" i="1"/>
  <c r="C519" i="1"/>
  <c r="H519" i="1" s="1"/>
  <c r="D518" i="1"/>
  <c r="C518" i="1"/>
  <c r="D517" i="1"/>
  <c r="C517" i="1"/>
  <c r="H517" i="1" s="1"/>
  <c r="D515" i="1"/>
  <c r="C515" i="1"/>
  <c r="D514" i="1"/>
  <c r="C514" i="1"/>
  <c r="D513" i="1"/>
  <c r="C513" i="1"/>
  <c r="D512" i="1"/>
  <c r="C512" i="1"/>
  <c r="D511" i="1"/>
  <c r="C511" i="1"/>
  <c r="D510" i="1"/>
  <c r="C510" i="1"/>
  <c r="H510" i="1" s="1"/>
  <c r="D509" i="1"/>
  <c r="C509" i="1"/>
  <c r="H509" i="1" s="1"/>
  <c r="D508" i="1"/>
  <c r="C508" i="1"/>
  <c r="D507" i="1"/>
  <c r="C507" i="1"/>
  <c r="D506" i="1"/>
  <c r="C506" i="1"/>
  <c r="H506" i="1" s="1"/>
  <c r="D505" i="1"/>
  <c r="C505" i="1"/>
  <c r="D504" i="1"/>
  <c r="C504" i="1"/>
  <c r="D503" i="1"/>
  <c r="D502" i="1"/>
  <c r="C502" i="1"/>
  <c r="D501" i="1"/>
  <c r="C501" i="1"/>
  <c r="H501" i="1" s="1"/>
  <c r="D500" i="1"/>
  <c r="C500" i="1"/>
  <c r="D499" i="1"/>
  <c r="C499" i="1"/>
  <c r="D498" i="1"/>
  <c r="C498" i="1"/>
  <c r="H498" i="1" s="1"/>
  <c r="D497" i="1"/>
  <c r="C497" i="1"/>
  <c r="H497" i="1" s="1"/>
  <c r="D496" i="1"/>
  <c r="D495" i="1"/>
  <c r="C495" i="1"/>
  <c r="H495" i="1" s="1"/>
  <c r="D494" i="1"/>
  <c r="C494" i="1"/>
  <c r="D493" i="1"/>
  <c r="C493" i="1"/>
  <c r="D492" i="1"/>
  <c r="C492" i="1"/>
  <c r="H492" i="1" s="1"/>
  <c r="D491" i="1"/>
  <c r="D490" i="1"/>
  <c r="C490" i="1"/>
  <c r="H490" i="1" s="1"/>
  <c r="D489" i="1"/>
  <c r="C489" i="1"/>
  <c r="D488" i="1"/>
  <c r="C488" i="1"/>
  <c r="H488" i="1" s="1"/>
  <c r="D487" i="1"/>
  <c r="C487" i="1"/>
  <c r="D486" i="1"/>
  <c r="C486" i="1"/>
  <c r="D484" i="1"/>
  <c r="C484" i="1"/>
  <c r="D483" i="1"/>
  <c r="C483" i="1"/>
  <c r="H483" i="1" s="1"/>
  <c r="D482" i="1"/>
  <c r="C482" i="1"/>
  <c r="D481" i="1"/>
  <c r="C481" i="1"/>
  <c r="H481" i="1" s="1"/>
  <c r="D480" i="1"/>
  <c r="C480" i="1"/>
  <c r="D479" i="1"/>
  <c r="C479" i="1"/>
  <c r="D478" i="1"/>
  <c r="C478" i="1"/>
  <c r="D477" i="1"/>
  <c r="C477" i="1"/>
  <c r="H477" i="1" s="1"/>
  <c r="D476" i="1"/>
  <c r="C476" i="1"/>
  <c r="D475" i="1"/>
  <c r="C475" i="1"/>
  <c r="D474" i="1"/>
  <c r="C474" i="1"/>
  <c r="D472" i="1"/>
  <c r="C472" i="1"/>
  <c r="D471" i="1"/>
  <c r="C471" i="1"/>
  <c r="D470" i="1"/>
  <c r="C470" i="1"/>
  <c r="D469" i="1"/>
  <c r="C469" i="1"/>
  <c r="D468" i="1"/>
  <c r="C468" i="1"/>
  <c r="H468" i="1" s="1"/>
  <c r="D467" i="1"/>
  <c r="C467" i="1"/>
  <c r="G467" i="1" s="1"/>
  <c r="D466" i="1"/>
  <c r="C466" i="1"/>
  <c r="H466" i="1" s="1"/>
  <c r="D465" i="1"/>
  <c r="C465" i="1"/>
  <c r="D464" i="1"/>
  <c r="C464" i="1"/>
  <c r="D463" i="1"/>
  <c r="C463" i="1"/>
  <c r="D462" i="1"/>
  <c r="C462" i="1"/>
  <c r="H462" i="1" s="1"/>
  <c r="D461" i="1"/>
  <c r="C461" i="1"/>
  <c r="D459" i="1"/>
  <c r="C459" i="1"/>
  <c r="D458" i="1"/>
  <c r="C458" i="1"/>
  <c r="D457" i="1"/>
  <c r="C457" i="1"/>
  <c r="D456" i="1"/>
  <c r="C456" i="1"/>
  <c r="H456" i="1" s="1"/>
  <c r="D455" i="1"/>
  <c r="C455" i="1"/>
  <c r="D454" i="1"/>
  <c r="C454" i="1"/>
  <c r="D453" i="1"/>
  <c r="C453" i="1"/>
  <c r="D452" i="1"/>
  <c r="C452" i="1"/>
  <c r="D451" i="1"/>
  <c r="C451" i="1"/>
  <c r="D450" i="1"/>
  <c r="C450" i="1"/>
  <c r="H450" i="1" s="1"/>
  <c r="D449" i="1"/>
  <c r="C449" i="1"/>
  <c r="D448" i="1"/>
  <c r="C448" i="1"/>
  <c r="H448" i="1" s="1"/>
  <c r="D447" i="1"/>
  <c r="C447" i="1"/>
  <c r="D446" i="1"/>
  <c r="C446" i="1"/>
  <c r="D445" i="1"/>
  <c r="C445" i="1"/>
  <c r="D444" i="1"/>
  <c r="C444" i="1"/>
  <c r="D443" i="1"/>
  <c r="C443" i="1"/>
  <c r="D442" i="1"/>
  <c r="C442" i="1"/>
  <c r="H442" i="1" s="1"/>
  <c r="D441" i="1"/>
  <c r="C441" i="1"/>
  <c r="D440" i="1"/>
  <c r="C440" i="1"/>
  <c r="D439" i="1"/>
  <c r="C439" i="1"/>
  <c r="D438" i="1"/>
  <c r="C438" i="1"/>
  <c r="D437" i="1"/>
  <c r="C437" i="1"/>
  <c r="D436" i="1"/>
  <c r="C436" i="1"/>
  <c r="H436" i="1" s="1"/>
  <c r="D435" i="1"/>
  <c r="C435" i="1"/>
  <c r="C434" i="1"/>
  <c r="D433" i="1"/>
  <c r="C433" i="1"/>
  <c r="D432" i="1"/>
  <c r="C432" i="1"/>
  <c r="C431" i="1"/>
  <c r="D430" i="1"/>
  <c r="C430" i="1"/>
  <c r="D429" i="1"/>
  <c r="C429" i="1"/>
  <c r="D428" i="1"/>
  <c r="C428" i="1"/>
  <c r="D427" i="1"/>
  <c r="C427" i="1"/>
  <c r="D423" i="1"/>
  <c r="D421" i="1"/>
  <c r="C421" i="1"/>
  <c r="D416" i="1"/>
  <c r="C416" i="1"/>
  <c r="D415" i="1"/>
  <c r="C415" i="1"/>
  <c r="D414" i="1"/>
  <c r="C414" i="1"/>
  <c r="G414" i="1" s="1"/>
  <c r="D411" i="1"/>
  <c r="C411" i="1"/>
  <c r="D410" i="1"/>
  <c r="C410" i="1"/>
  <c r="H410" i="1" s="1"/>
  <c r="D409" i="1"/>
  <c r="C409" i="1"/>
  <c r="H409" i="1" s="1"/>
  <c r="D408" i="1"/>
  <c r="C408" i="1"/>
  <c r="D407" i="1"/>
  <c r="C407" i="1"/>
  <c r="D406" i="1"/>
  <c r="C406" i="1"/>
  <c r="D405" i="1"/>
  <c r="D404" i="1"/>
  <c r="C404" i="1"/>
  <c r="D403" i="1"/>
  <c r="C403" i="1"/>
  <c r="D402" i="1"/>
  <c r="C402" i="1"/>
  <c r="D401" i="1"/>
  <c r="D400" i="1"/>
  <c r="C400" i="1"/>
  <c r="D399" i="1"/>
  <c r="C399" i="1"/>
  <c r="D398" i="1"/>
  <c r="C398" i="1"/>
  <c r="D397" i="1"/>
  <c r="C397" i="1"/>
  <c r="C396" i="1"/>
  <c r="D395" i="1"/>
  <c r="C395" i="1"/>
  <c r="D394" i="1"/>
  <c r="C394" i="1"/>
  <c r="D393" i="1"/>
  <c r="C393" i="1"/>
  <c r="D392" i="1"/>
  <c r="C392" i="1"/>
  <c r="D391" i="1"/>
  <c r="C391" i="1"/>
  <c r="D390" i="1"/>
  <c r="C390" i="1"/>
  <c r="D389" i="1"/>
  <c r="C389" i="1"/>
  <c r="D388" i="1"/>
  <c r="D387" i="1"/>
  <c r="C387" i="1"/>
  <c r="D386" i="1"/>
  <c r="C386" i="1"/>
  <c r="D385" i="1"/>
  <c r="C385" i="1"/>
  <c r="D384" i="1"/>
  <c r="C384" i="1"/>
  <c r="C383" i="1"/>
  <c r="D382" i="1"/>
  <c r="C382" i="1"/>
  <c r="H382" i="1" s="1"/>
  <c r="D381" i="1"/>
  <c r="C381" i="1"/>
  <c r="D380" i="1"/>
  <c r="C380" i="1"/>
  <c r="H380" i="1" s="1"/>
  <c r="D379" i="1"/>
  <c r="C379" i="1"/>
  <c r="D378" i="1"/>
  <c r="C378" i="1"/>
  <c r="H378" i="1" s="1"/>
  <c r="D377" i="1"/>
  <c r="C377" i="1"/>
  <c r="D376" i="1"/>
  <c r="C376" i="1"/>
  <c r="D375" i="1"/>
  <c r="C375" i="1"/>
  <c r="D373" i="1"/>
  <c r="C373" i="1"/>
  <c r="D372" i="1"/>
  <c r="C372" i="1"/>
  <c r="D371" i="1"/>
  <c r="C371" i="1"/>
  <c r="D370" i="1"/>
  <c r="C370" i="1"/>
  <c r="D367" i="1"/>
  <c r="C367" i="1"/>
  <c r="D366" i="1"/>
  <c r="C366" i="1"/>
  <c r="D365" i="1"/>
  <c r="C365" i="1"/>
  <c r="G365" i="1" s="1"/>
  <c r="D364" i="1"/>
  <c r="C364" i="1"/>
  <c r="H364" i="1" s="1"/>
  <c r="D363" i="1"/>
  <c r="C363" i="1"/>
  <c r="D362" i="1"/>
  <c r="C362" i="1"/>
  <c r="C361" i="1"/>
  <c r="D360" i="1"/>
  <c r="C360" i="1"/>
  <c r="H360" i="1" s="1"/>
  <c r="D359" i="1"/>
  <c r="C359" i="1"/>
  <c r="D358" i="1"/>
  <c r="C358" i="1"/>
  <c r="D357" i="1"/>
  <c r="C357" i="1"/>
  <c r="D354" i="1"/>
  <c r="C354" i="1"/>
  <c r="C353" i="1"/>
  <c r="D352" i="1"/>
  <c r="C352" i="1"/>
  <c r="D351" i="1"/>
  <c r="C351" i="1"/>
  <c r="D350" i="1"/>
  <c r="C350" i="1"/>
  <c r="C349" i="1"/>
  <c r="D348" i="1"/>
  <c r="C348" i="1"/>
  <c r="D347" i="1"/>
  <c r="C347" i="1"/>
  <c r="H347" i="1" s="1"/>
  <c r="D346" i="1"/>
  <c r="C346" i="1"/>
  <c r="D345" i="1"/>
  <c r="C345" i="1"/>
  <c r="D344" i="1"/>
  <c r="C344" i="1"/>
  <c r="D343" i="1"/>
  <c r="C343" i="1"/>
  <c r="D342" i="1"/>
  <c r="C342" i="1"/>
  <c r="D341" i="1"/>
  <c r="D340" i="1"/>
  <c r="C340" i="1"/>
  <c r="D339" i="1"/>
  <c r="C339" i="1"/>
  <c r="D338" i="1"/>
  <c r="C338" i="1"/>
  <c r="D337" i="1"/>
  <c r="C337" i="1"/>
  <c r="D336" i="1"/>
  <c r="D335" i="1"/>
  <c r="C335" i="1"/>
  <c r="H335" i="1" s="1"/>
  <c r="D334" i="1"/>
  <c r="C334" i="1"/>
  <c r="H334" i="1" s="1"/>
  <c r="D333" i="1"/>
  <c r="C333" i="1"/>
  <c r="D332" i="1"/>
  <c r="C332" i="1"/>
  <c r="G332" i="1" s="1"/>
  <c r="D331" i="1"/>
  <c r="D330" i="1"/>
  <c r="C330" i="1"/>
  <c r="H330" i="1" s="1"/>
  <c r="D329" i="1"/>
  <c r="C329" i="1"/>
  <c r="D328" i="1"/>
  <c r="C328" i="1"/>
  <c r="D327" i="1"/>
  <c r="C327" i="1"/>
  <c r="D326" i="1"/>
  <c r="C326" i="1"/>
  <c r="G326" i="1" s="1"/>
  <c r="D325" i="1"/>
  <c r="C325" i="1"/>
  <c r="D324" i="1"/>
  <c r="C324" i="1"/>
  <c r="D323" i="1"/>
  <c r="C323" i="1"/>
  <c r="D321" i="1"/>
  <c r="C321" i="1"/>
  <c r="H321" i="1" s="1"/>
  <c r="D320" i="1"/>
  <c r="C320" i="1"/>
  <c r="D319" i="1"/>
  <c r="C319" i="1"/>
  <c r="H319" i="1" s="1"/>
  <c r="D318" i="1"/>
  <c r="C318" i="1"/>
  <c r="D317" i="1"/>
  <c r="C317" i="1"/>
  <c r="D315" i="1"/>
  <c r="C315" i="1"/>
  <c r="D314" i="1"/>
  <c r="C314" i="1"/>
  <c r="G314" i="1" s="1"/>
  <c r="D313" i="1"/>
  <c r="C313" i="1"/>
  <c r="D312" i="1"/>
  <c r="C312" i="1"/>
  <c r="D311" i="1"/>
  <c r="C311" i="1"/>
  <c r="D310" i="1"/>
  <c r="C310" i="1"/>
  <c r="D309" i="1"/>
  <c r="C309" i="1"/>
  <c r="D308" i="1"/>
  <c r="C308" i="1"/>
  <c r="D307" i="1"/>
  <c r="C307" i="1"/>
  <c r="D306" i="1"/>
  <c r="C306" i="1"/>
  <c r="H306" i="1" s="1"/>
  <c r="C305" i="1"/>
  <c r="D302" i="1"/>
  <c r="C302" i="1"/>
  <c r="H302" i="1" s="1"/>
  <c r="D301" i="1"/>
  <c r="C301" i="1"/>
  <c r="D300" i="1"/>
  <c r="C300" i="1"/>
  <c r="H300" i="1" s="1"/>
  <c r="D299" i="1"/>
  <c r="C299" i="1"/>
  <c r="D298" i="1"/>
  <c r="C298" i="1"/>
  <c r="G298" i="1" s="1"/>
  <c r="D294" i="1"/>
  <c r="C294" i="1"/>
  <c r="D293" i="1"/>
  <c r="C293" i="1"/>
  <c r="D292" i="1"/>
  <c r="C292" i="1"/>
  <c r="G292" i="1" s="1"/>
  <c r="D291" i="1"/>
  <c r="C291" i="1"/>
  <c r="H291" i="1" s="1"/>
  <c r="D290" i="1"/>
  <c r="C290" i="1"/>
  <c r="D289" i="1"/>
  <c r="C289" i="1"/>
  <c r="D288" i="1"/>
  <c r="C288" i="1"/>
  <c r="D287" i="1"/>
  <c r="C287" i="1"/>
  <c r="D286" i="1"/>
  <c r="C286" i="1"/>
  <c r="D285" i="1"/>
  <c r="C285" i="1"/>
  <c r="D284" i="1"/>
  <c r="C284" i="1"/>
  <c r="H284" i="1" s="1"/>
  <c r="D283" i="1"/>
  <c r="C283" i="1"/>
  <c r="D282" i="1"/>
  <c r="C282" i="1"/>
  <c r="D281" i="1"/>
  <c r="C281" i="1"/>
  <c r="D280" i="1"/>
  <c r="C280" i="1"/>
  <c r="D279" i="1"/>
  <c r="C279" i="1"/>
  <c r="D278" i="1"/>
  <c r="C278" i="1"/>
  <c r="D277" i="1"/>
  <c r="C277" i="1"/>
  <c r="D276" i="1"/>
  <c r="C276" i="1"/>
  <c r="H276" i="1" s="1"/>
  <c r="D275" i="1"/>
  <c r="C275" i="1"/>
  <c r="D274" i="1"/>
  <c r="C274" i="1"/>
  <c r="D273" i="1"/>
  <c r="C273" i="1"/>
  <c r="H273" i="1" s="1"/>
  <c r="D272" i="1"/>
  <c r="C272" i="1"/>
  <c r="D271" i="1"/>
  <c r="C271" i="1"/>
  <c r="D270" i="1"/>
  <c r="C270" i="1"/>
  <c r="D268" i="1"/>
  <c r="C268" i="1"/>
  <c r="D267" i="1"/>
  <c r="C267" i="1"/>
  <c r="D266" i="1"/>
  <c r="C266" i="1"/>
  <c r="D265" i="1"/>
  <c r="C265" i="1"/>
  <c r="D264" i="1"/>
  <c r="C264" i="1"/>
  <c r="D263" i="1"/>
  <c r="C263" i="1"/>
  <c r="G263" i="1" s="1"/>
  <c r="D262" i="1"/>
  <c r="C262" i="1"/>
  <c r="D261" i="1"/>
  <c r="C261" i="1"/>
  <c r="D260" i="1"/>
  <c r="C260" i="1"/>
  <c r="D257" i="1"/>
  <c r="C257" i="1"/>
  <c r="D256" i="1"/>
  <c r="C256" i="1"/>
  <c r="G256" i="1" s="1"/>
  <c r="D255" i="1"/>
  <c r="C255" i="1"/>
  <c r="H255" i="1" s="1"/>
  <c r="D254" i="1"/>
  <c r="C254" i="1"/>
  <c r="D253" i="1"/>
  <c r="C253" i="1"/>
  <c r="D252" i="1"/>
  <c r="C252" i="1"/>
  <c r="D251" i="1"/>
  <c r="C251" i="1"/>
  <c r="D250" i="1"/>
  <c r="C250" i="1"/>
  <c r="D249" i="1"/>
  <c r="C249" i="1"/>
  <c r="D248" i="1"/>
  <c r="C248" i="1"/>
  <c r="G248" i="1" s="1"/>
  <c r="D247" i="1"/>
  <c r="C247" i="1"/>
  <c r="H247" i="1" s="1"/>
  <c r="D246" i="1"/>
  <c r="D245" i="1"/>
  <c r="C245" i="1"/>
  <c r="D244" i="1"/>
  <c r="C244" i="1"/>
  <c r="D243" i="1"/>
  <c r="C243" i="1"/>
  <c r="H243" i="1" s="1"/>
  <c r="D242" i="1"/>
  <c r="D241" i="1"/>
  <c r="C241" i="1"/>
  <c r="D240" i="1"/>
  <c r="C240" i="1"/>
  <c r="D239" i="1"/>
  <c r="C239" i="1"/>
  <c r="D238" i="1"/>
  <c r="C238" i="1"/>
  <c r="D237" i="1"/>
  <c r="C237" i="1"/>
  <c r="H237" i="1" s="1"/>
  <c r="D236" i="1"/>
  <c r="C236" i="1"/>
  <c r="D235" i="1"/>
  <c r="C235" i="1"/>
  <c r="D234" i="1"/>
  <c r="C234" i="1"/>
  <c r="D232" i="1"/>
  <c r="C232" i="1"/>
  <c r="D231" i="1"/>
  <c r="C231" i="1"/>
  <c r="D230" i="1"/>
  <c r="C230" i="1"/>
  <c r="D229" i="1"/>
  <c r="C229" i="1"/>
  <c r="D228" i="1"/>
  <c r="C228" i="1"/>
  <c r="D227" i="1"/>
  <c r="D225" i="1"/>
  <c r="C225" i="1"/>
  <c r="H225" i="1" s="1"/>
  <c r="D224" i="1"/>
  <c r="C224" i="1"/>
  <c r="D223" i="1"/>
  <c r="C223" i="1"/>
  <c r="D222" i="1"/>
  <c r="C222" i="1"/>
  <c r="D221" i="1"/>
  <c r="C221" i="1"/>
  <c r="D220" i="1"/>
  <c r="C220" i="1"/>
  <c r="D219" i="1"/>
  <c r="C219" i="1"/>
  <c r="H219" i="1" s="1"/>
  <c r="D218" i="1"/>
  <c r="C218" i="1"/>
  <c r="D216" i="1"/>
  <c r="C216" i="1"/>
  <c r="D215" i="1"/>
  <c r="C215" i="1"/>
  <c r="D214" i="1"/>
  <c r="C214" i="1"/>
  <c r="D213" i="1"/>
  <c r="C213" i="1"/>
  <c r="D211" i="1"/>
  <c r="C211" i="1"/>
  <c r="H211" i="1" s="1"/>
  <c r="D210" i="1"/>
  <c r="C210" i="1"/>
  <c r="D209" i="1"/>
  <c r="C209" i="1"/>
  <c r="D208" i="1"/>
  <c r="C208" i="1"/>
  <c r="D207" i="1"/>
  <c r="C207" i="1"/>
  <c r="H207" i="1" s="1"/>
  <c r="D206" i="1"/>
  <c r="C206" i="1"/>
  <c r="D205" i="1"/>
  <c r="C205" i="1"/>
  <c r="C204" i="1"/>
  <c r="D203" i="1"/>
  <c r="C203" i="1"/>
  <c r="D202" i="1"/>
  <c r="C202" i="1"/>
  <c r="D201" i="1"/>
  <c r="C201" i="1"/>
  <c r="D200" i="1"/>
  <c r="C200" i="1"/>
  <c r="D199" i="1"/>
  <c r="D197" i="1"/>
  <c r="C197" i="1"/>
  <c r="D196" i="1"/>
  <c r="C196" i="1"/>
  <c r="D195" i="1"/>
  <c r="C195" i="1"/>
  <c r="D194" i="1"/>
  <c r="C194" i="1"/>
  <c r="D193" i="1"/>
  <c r="C193" i="1"/>
  <c r="D192" i="1"/>
  <c r="C192" i="1"/>
  <c r="H192" i="1" s="1"/>
  <c r="D191" i="1"/>
  <c r="C191" i="1"/>
  <c r="D189" i="1"/>
  <c r="C189" i="1"/>
  <c r="D188" i="1"/>
  <c r="C188" i="1"/>
  <c r="D187" i="1"/>
  <c r="C187" i="1"/>
  <c r="H187" i="1" s="1"/>
  <c r="D186" i="1"/>
  <c r="C186" i="1"/>
  <c r="D185" i="1"/>
  <c r="C185" i="1"/>
  <c r="D184" i="1"/>
  <c r="C184" i="1"/>
  <c r="H184" i="1" s="1"/>
  <c r="D183" i="1"/>
  <c r="C183" i="1"/>
  <c r="D182" i="1"/>
  <c r="C182" i="1"/>
  <c r="D181" i="1"/>
  <c r="C181" i="1"/>
  <c r="D180" i="1"/>
  <c r="C180" i="1"/>
  <c r="H180" i="1" s="1"/>
  <c r="D179" i="1"/>
  <c r="C179" i="1"/>
  <c r="D178" i="1"/>
  <c r="C178" i="1"/>
  <c r="D177" i="1"/>
  <c r="C177" i="1"/>
  <c r="D176" i="1"/>
  <c r="C176" i="1"/>
  <c r="G176" i="1" s="1"/>
  <c r="D175" i="1"/>
  <c r="C175" i="1"/>
  <c r="D174" i="1"/>
  <c r="C174" i="1"/>
  <c r="D173" i="1"/>
  <c r="C173" i="1"/>
  <c r="D172" i="1"/>
  <c r="C172" i="1"/>
  <c r="D171" i="1"/>
  <c r="C171" i="1"/>
  <c r="D170" i="1"/>
  <c r="C170" i="1"/>
  <c r="D169" i="1"/>
  <c r="C169" i="1"/>
  <c r="D168" i="1"/>
  <c r="C168" i="1"/>
  <c r="D167" i="1"/>
  <c r="C167" i="1"/>
  <c r="G167" i="1" s="1"/>
  <c r="D166" i="1"/>
  <c r="D165" i="1"/>
  <c r="C165" i="1"/>
  <c r="D164" i="1"/>
  <c r="C164" i="1"/>
  <c r="G164" i="1" s="1"/>
  <c r="D163" i="1"/>
  <c r="C163" i="1"/>
  <c r="D162" i="1"/>
  <c r="C162" i="1"/>
  <c r="D161" i="1"/>
  <c r="D159" i="1"/>
  <c r="C159" i="1"/>
  <c r="D158" i="1"/>
  <c r="C158" i="1"/>
  <c r="G158" i="1" s="1"/>
  <c r="D157" i="1"/>
  <c r="C157" i="1"/>
  <c r="D156" i="1"/>
  <c r="C156" i="1"/>
  <c r="D155" i="1"/>
  <c r="C155" i="1"/>
  <c r="D154" i="1"/>
  <c r="C154" i="1"/>
  <c r="D153" i="1"/>
  <c r="C153" i="1"/>
  <c r="D152" i="1"/>
  <c r="C152" i="1"/>
  <c r="D151" i="1"/>
  <c r="C151" i="1"/>
  <c r="D150" i="1"/>
  <c r="C150" i="1"/>
  <c r="D147" i="1"/>
  <c r="C147" i="1"/>
  <c r="D146" i="1"/>
  <c r="C146" i="1"/>
  <c r="D145" i="1"/>
  <c r="C145" i="1"/>
  <c r="H145" i="1" s="1"/>
  <c r="D144" i="1"/>
  <c r="C144" i="1"/>
  <c r="H144" i="1" s="1"/>
  <c r="D143" i="1"/>
  <c r="C143" i="1"/>
  <c r="D142" i="1"/>
  <c r="C142" i="1"/>
  <c r="D141" i="1"/>
  <c r="C141" i="1"/>
  <c r="D140" i="1"/>
  <c r="C140" i="1"/>
  <c r="G140" i="1" s="1"/>
  <c r="D139" i="1"/>
  <c r="C139" i="1"/>
  <c r="D138" i="1"/>
  <c r="C138" i="1"/>
  <c r="D135" i="1"/>
  <c r="C135" i="1"/>
  <c r="D134" i="1"/>
  <c r="C134" i="1"/>
  <c r="D133" i="1"/>
  <c r="C133" i="1"/>
  <c r="H133" i="1" s="1"/>
  <c r="D132" i="1"/>
  <c r="C132" i="1"/>
  <c r="H132" i="1" s="1"/>
  <c r="D131" i="1"/>
  <c r="D129" i="1"/>
  <c r="C129" i="1"/>
  <c r="D128" i="1"/>
  <c r="C128" i="1"/>
  <c r="H128" i="1" s="1"/>
  <c r="D127" i="1"/>
  <c r="C127" i="1"/>
  <c r="G127" i="1" s="1"/>
  <c r="D126" i="1"/>
  <c r="C126" i="1"/>
  <c r="D125" i="1"/>
  <c r="D124" i="1"/>
  <c r="C124" i="1"/>
  <c r="D123" i="1"/>
  <c r="C123" i="1"/>
  <c r="D122" i="1"/>
  <c r="C122" i="1"/>
  <c r="D120" i="1"/>
  <c r="C120" i="1"/>
  <c r="D119" i="1"/>
  <c r="C119" i="1"/>
  <c r="H119" i="1" s="1"/>
  <c r="D118" i="1"/>
  <c r="C118" i="1"/>
  <c r="H118" i="1" s="1"/>
  <c r="D117" i="1"/>
  <c r="C117" i="1"/>
  <c r="D115" i="1"/>
  <c r="C115" i="1"/>
  <c r="G115" i="1" s="1"/>
  <c r="D114" i="1"/>
  <c r="C114" i="1"/>
  <c r="H114" i="1" s="1"/>
  <c r="D113" i="1"/>
  <c r="C113" i="1"/>
  <c r="D112" i="1"/>
  <c r="C112" i="1"/>
  <c r="D111" i="1"/>
  <c r="C111" i="1"/>
  <c r="H111" i="1" s="1"/>
  <c r="D110" i="1"/>
  <c r="C110" i="1"/>
  <c r="D109" i="1"/>
  <c r="C109" i="1"/>
  <c r="D108" i="1"/>
  <c r="D107" i="1"/>
  <c r="C107" i="1"/>
  <c r="D106" i="1"/>
  <c r="C106" i="1"/>
  <c r="G106" i="1" s="1"/>
  <c r="D105" i="1"/>
  <c r="C105" i="1"/>
  <c r="D104" i="1"/>
  <c r="C104" i="1"/>
  <c r="D101" i="1"/>
  <c r="C101" i="1"/>
  <c r="H101" i="1" s="1"/>
  <c r="D100" i="1"/>
  <c r="C100" i="1"/>
  <c r="D99" i="1"/>
  <c r="C99" i="1"/>
  <c r="D98" i="1"/>
  <c r="C98" i="1"/>
  <c r="D97" i="1"/>
  <c r="C97" i="1"/>
  <c r="D96" i="1"/>
  <c r="C96" i="1"/>
  <c r="D95" i="1"/>
  <c r="C95" i="1"/>
  <c r="C94" i="1"/>
  <c r="D93" i="1"/>
  <c r="C93" i="1"/>
  <c r="D92" i="1"/>
  <c r="C92" i="1"/>
  <c r="D91" i="1"/>
  <c r="C91" i="1"/>
  <c r="D90" i="1"/>
  <c r="C90" i="1"/>
  <c r="H90" i="1" s="1"/>
  <c r="D89" i="1"/>
  <c r="C89" i="1"/>
  <c r="D88" i="1"/>
  <c r="C88" i="1"/>
  <c r="C87" i="1"/>
  <c r="D86" i="1"/>
  <c r="C86" i="1"/>
  <c r="D85" i="1"/>
  <c r="C85" i="1"/>
  <c r="H85" i="1" s="1"/>
  <c r="D84" i="1"/>
  <c r="C84" i="1"/>
  <c r="D83" i="1"/>
  <c r="C83" i="1"/>
  <c r="D82" i="1"/>
  <c r="C82" i="1"/>
  <c r="D81" i="1"/>
  <c r="C81" i="1"/>
  <c r="D80" i="1"/>
  <c r="C80" i="1"/>
  <c r="D77" i="1"/>
  <c r="C77" i="1"/>
  <c r="H77" i="1" s="1"/>
  <c r="D76" i="1"/>
  <c r="C76" i="1"/>
  <c r="D75" i="1"/>
  <c r="C75" i="1"/>
  <c r="H75" i="1" s="1"/>
  <c r="D74" i="1"/>
  <c r="C74" i="1"/>
  <c r="D73" i="1"/>
  <c r="C73" i="1"/>
  <c r="D72" i="1"/>
  <c r="C72" i="1"/>
  <c r="D71" i="1"/>
  <c r="C71" i="1"/>
  <c r="H71" i="1" s="1"/>
  <c r="D70" i="1"/>
  <c r="C70" i="1"/>
  <c r="H70" i="1" s="1"/>
  <c r="D69" i="1"/>
  <c r="C69" i="1"/>
  <c r="D68" i="1"/>
  <c r="C68" i="1"/>
  <c r="C67" i="1"/>
  <c r="D66" i="1"/>
  <c r="C66" i="1"/>
  <c r="H66" i="1" s="1"/>
  <c r="D65" i="1"/>
  <c r="C65" i="1"/>
  <c r="H65" i="1" s="1"/>
  <c r="D64" i="1"/>
  <c r="C64" i="1"/>
  <c r="D63" i="1"/>
  <c r="C63" i="1"/>
  <c r="D62" i="1"/>
  <c r="C62" i="1"/>
  <c r="D61" i="1"/>
  <c r="C61" i="1"/>
  <c r="D60" i="1"/>
  <c r="C60" i="1"/>
  <c r="D59" i="1"/>
  <c r="C59" i="1"/>
  <c r="D58" i="1"/>
  <c r="C58" i="1"/>
  <c r="D57" i="1"/>
  <c r="C57" i="1"/>
  <c r="H57" i="1" s="1"/>
  <c r="D56" i="1"/>
  <c r="C56" i="1"/>
  <c r="D55" i="1"/>
  <c r="C55" i="1"/>
  <c r="D53" i="1"/>
  <c r="C53" i="1"/>
  <c r="H53" i="1" s="1"/>
  <c r="D52" i="1"/>
  <c r="C52" i="1"/>
  <c r="D51" i="1"/>
  <c r="C51" i="1"/>
  <c r="D50" i="1"/>
  <c r="C50" i="1"/>
  <c r="H50" i="1" s="1"/>
  <c r="D49" i="1"/>
  <c r="D48" i="1"/>
  <c r="C48" i="1"/>
  <c r="D47" i="1"/>
  <c r="C47" i="1"/>
  <c r="D46" i="1"/>
  <c r="D44" i="1"/>
  <c r="C44" i="1"/>
  <c r="H44" i="1" s="1"/>
  <c r="D43" i="1"/>
  <c r="C43" i="1"/>
  <c r="D42" i="1"/>
  <c r="C42" i="1"/>
  <c r="D41" i="1"/>
  <c r="C41" i="1"/>
  <c r="D40" i="1"/>
  <c r="D38" i="1"/>
  <c r="C38" i="1"/>
  <c r="H38" i="1" s="1"/>
  <c r="D37" i="1"/>
  <c r="C37" i="1"/>
  <c r="D36" i="1"/>
  <c r="C36" i="1"/>
  <c r="D35" i="1"/>
  <c r="C35" i="1"/>
  <c r="D34" i="1"/>
  <c r="C34" i="1"/>
  <c r="G34" i="1" s="1"/>
  <c r="D33" i="1"/>
  <c r="C33" i="1"/>
  <c r="D32" i="1"/>
  <c r="D31" i="1"/>
  <c r="C31" i="1"/>
  <c r="H31" i="1" s="1"/>
  <c r="D30" i="1"/>
  <c r="C30" i="1"/>
  <c r="H30" i="1" s="1"/>
  <c r="D29" i="1"/>
  <c r="C29" i="1"/>
  <c r="D28" i="1"/>
  <c r="C28" i="1"/>
  <c r="D27" i="1"/>
  <c r="C27" i="1"/>
  <c r="H27" i="1" s="1"/>
  <c r="D26" i="1"/>
  <c r="C26" i="1"/>
  <c r="H26" i="1" s="1"/>
  <c r="C25" i="1"/>
  <c r="D24" i="1"/>
  <c r="C24" i="1"/>
  <c r="D23" i="1"/>
  <c r="C23" i="1"/>
  <c r="D22" i="1"/>
  <c r="C22" i="1"/>
  <c r="H22" i="1" s="1"/>
  <c r="D21" i="1"/>
  <c r="C21" i="1"/>
  <c r="D20" i="1"/>
  <c r="C20" i="1"/>
  <c r="D18" i="1"/>
  <c r="C18" i="1"/>
  <c r="H18" i="1" s="1"/>
  <c r="D17" i="1"/>
  <c r="C17" i="1"/>
  <c r="D16" i="1"/>
  <c r="C16" i="1"/>
  <c r="D15" i="1"/>
  <c r="C15" i="1"/>
  <c r="D14" i="1"/>
  <c r="C14" i="1"/>
  <c r="H14" i="1" s="1"/>
  <c r="D12" i="1"/>
  <c r="C12" i="1"/>
  <c r="H12" i="1" s="1"/>
  <c r="D11" i="1"/>
  <c r="C11" i="1"/>
  <c r="D10" i="1"/>
  <c r="C10" i="1"/>
  <c r="G10" i="1" s="1"/>
  <c r="D9" i="1"/>
  <c r="C9" i="1"/>
  <c r="D8" i="1"/>
  <c r="C8" i="1"/>
  <c r="D7" i="1"/>
  <c r="C7" i="1"/>
  <c r="D6" i="1"/>
  <c r="C6" i="1"/>
  <c r="H6" i="1" s="1"/>
  <c r="D5" i="1"/>
  <c r="C5" i="1"/>
  <c r="D4" i="1"/>
  <c r="C4" i="1"/>
  <c r="C1526" i="1" l="1"/>
  <c r="G1522" i="1"/>
  <c r="H1520" i="1"/>
  <c r="G1519" i="1"/>
  <c r="F115" i="6"/>
  <c r="C1511" i="1"/>
  <c r="G1511" i="1" s="1"/>
  <c r="H1506" i="1"/>
  <c r="F107" i="6"/>
  <c r="C1503" i="1"/>
  <c r="H1499" i="1"/>
  <c r="C1490" i="1"/>
  <c r="C1486" i="1"/>
  <c r="G1486" i="1" s="1"/>
  <c r="D89" i="6"/>
  <c r="F82" i="6"/>
  <c r="F75" i="6"/>
  <c r="C1462" i="1"/>
  <c r="G1465" i="1"/>
  <c r="H1455" i="1"/>
  <c r="H1451" i="1"/>
  <c r="H1446" i="1"/>
  <c r="F43" i="6"/>
  <c r="H1443" i="1"/>
  <c r="F39" i="6"/>
  <c r="C1432" i="1"/>
  <c r="F28" i="6"/>
  <c r="G1421" i="1"/>
  <c r="F22" i="6"/>
  <c r="C1418" i="1"/>
  <c r="H1413" i="1"/>
  <c r="G1412" i="1"/>
  <c r="C1409" i="1"/>
  <c r="G1409" i="1" s="1"/>
  <c r="C1406" i="1"/>
  <c r="E319" i="9"/>
  <c r="H1322" i="1"/>
  <c r="H1314" i="1"/>
  <c r="F291" i="5"/>
  <c r="D1281" i="1"/>
  <c r="C1281" i="1"/>
  <c r="F274" i="5"/>
  <c r="H1256" i="1"/>
  <c r="G1253" i="1"/>
  <c r="E340" i="9"/>
  <c r="H1251" i="1"/>
  <c r="E332" i="9"/>
  <c r="G1241" i="1"/>
  <c r="E328" i="9"/>
  <c r="G1247" i="1"/>
  <c r="G1235" i="1"/>
  <c r="E330" i="9"/>
  <c r="E326" i="9"/>
  <c r="F220" i="5"/>
  <c r="E324" i="9"/>
  <c r="E322" i="9"/>
  <c r="E320" i="9"/>
  <c r="H1221" i="1"/>
  <c r="G1217" i="1"/>
  <c r="D1207" i="1"/>
  <c r="D1185" i="1"/>
  <c r="H1179" i="1"/>
  <c r="C1176" i="1"/>
  <c r="F165" i="5"/>
  <c r="G1172" i="1"/>
  <c r="H1170" i="1"/>
  <c r="E318" i="9"/>
  <c r="B318" i="9" s="1"/>
  <c r="H1167" i="1"/>
  <c r="E312" i="9"/>
  <c r="G1163" i="1"/>
  <c r="D1155" i="1"/>
  <c r="E147" i="5"/>
  <c r="D1152" i="1" s="1"/>
  <c r="G1154" i="1"/>
  <c r="C1148" i="1"/>
  <c r="F136" i="5"/>
  <c r="G1145" i="1"/>
  <c r="G1142" i="1"/>
  <c r="C1132" i="1"/>
  <c r="G1133" i="1"/>
  <c r="G1130" i="1"/>
  <c r="G1121" i="1"/>
  <c r="G1097" i="1"/>
  <c r="E307" i="9"/>
  <c r="B307" i="9" s="1"/>
  <c r="H1080" i="1"/>
  <c r="F71" i="5"/>
  <c r="F341" i="9"/>
  <c r="H1053" i="1"/>
  <c r="F45" i="5"/>
  <c r="C1050" i="1"/>
  <c r="G1049" i="1"/>
  <c r="F35" i="5"/>
  <c r="H1041" i="1"/>
  <c r="G1037" i="1"/>
  <c r="F29" i="5"/>
  <c r="H1033" i="1"/>
  <c r="H1029" i="1"/>
  <c r="F19" i="5"/>
  <c r="H1025" i="1"/>
  <c r="C1024" i="1"/>
  <c r="H1021" i="1"/>
  <c r="E12" i="5"/>
  <c r="D1017" i="1" s="1"/>
  <c r="F8" i="5"/>
  <c r="C1681" i="1"/>
  <c r="H1681" i="1" s="1"/>
  <c r="E173" i="9"/>
  <c r="H989" i="1"/>
  <c r="E166" i="9"/>
  <c r="E165" i="9"/>
  <c r="F287" i="9"/>
  <c r="E160" i="9"/>
  <c r="F285" i="9"/>
  <c r="F283" i="9"/>
  <c r="F279" i="9"/>
  <c r="E149" i="9"/>
  <c r="F277" i="9"/>
  <c r="E139" i="9"/>
  <c r="E138" i="9"/>
  <c r="F275" i="9"/>
  <c r="E137" i="9"/>
  <c r="E134" i="9"/>
  <c r="F272" i="9"/>
  <c r="E124" i="9"/>
  <c r="B124" i="9" s="1"/>
  <c r="F269" i="9"/>
  <c r="F259" i="9"/>
  <c r="E101" i="9"/>
  <c r="E100" i="9"/>
  <c r="F253" i="9"/>
  <c r="E94" i="9"/>
  <c r="G861" i="1"/>
  <c r="H840" i="1"/>
  <c r="H836" i="1"/>
  <c r="H832" i="1"/>
  <c r="E80" i="9"/>
  <c r="H828" i="1"/>
  <c r="H823" i="1"/>
  <c r="G820" i="1"/>
  <c r="H816" i="1"/>
  <c r="E76" i="9"/>
  <c r="B76" i="9" s="1"/>
  <c r="H800" i="1"/>
  <c r="H799" i="1"/>
  <c r="H789" i="1"/>
  <c r="E71" i="9"/>
  <c r="H784" i="1"/>
  <c r="H776" i="1"/>
  <c r="H767" i="1"/>
  <c r="H764" i="1"/>
  <c r="H760" i="1"/>
  <c r="H755" i="1"/>
  <c r="H752" i="1"/>
  <c r="H748" i="1"/>
  <c r="E62" i="9"/>
  <c r="H743" i="1"/>
  <c r="H736" i="1"/>
  <c r="E53" i="9"/>
  <c r="B53" i="9" s="1"/>
  <c r="G719" i="1"/>
  <c r="H716" i="1"/>
  <c r="H708" i="1"/>
  <c r="H705" i="1"/>
  <c r="H704" i="1"/>
  <c r="H703" i="1"/>
  <c r="H700" i="1"/>
  <c r="H696" i="1"/>
  <c r="H687" i="1"/>
  <c r="H685" i="1"/>
  <c r="H684" i="1"/>
  <c r="H672" i="1"/>
  <c r="H669" i="1"/>
  <c r="H668" i="1"/>
  <c r="H664" i="1"/>
  <c r="H661" i="1"/>
  <c r="H660" i="1"/>
  <c r="H657" i="1"/>
  <c r="H656" i="1"/>
  <c r="F229" i="9"/>
  <c r="H652" i="1"/>
  <c r="E25" i="9"/>
  <c r="B25" i="9" s="1"/>
  <c r="H648" i="1"/>
  <c r="F656" i="4"/>
  <c r="H649" i="1"/>
  <c r="H636" i="1"/>
  <c r="H635" i="1"/>
  <c r="E172" i="9"/>
  <c r="H618" i="1"/>
  <c r="C615" i="1"/>
  <c r="H615" i="1" s="1"/>
  <c r="E164" i="9"/>
  <c r="C610" i="1"/>
  <c r="E161" i="9"/>
  <c r="F286" i="9"/>
  <c r="C603" i="1"/>
  <c r="H603" i="1" s="1"/>
  <c r="D601" i="1"/>
  <c r="F284" i="9"/>
  <c r="E154" i="9"/>
  <c r="B154" i="9" s="1"/>
  <c r="H599" i="1"/>
  <c r="H598" i="1"/>
  <c r="E153" i="9"/>
  <c r="E150" i="9"/>
  <c r="F278" i="9"/>
  <c r="C588" i="1"/>
  <c r="H584" i="1"/>
  <c r="H582" i="1"/>
  <c r="C575" i="1"/>
  <c r="H575" i="1" s="1"/>
  <c r="H574" i="1"/>
  <c r="H567" i="1"/>
  <c r="H566" i="1"/>
  <c r="E148" i="9"/>
  <c r="E146" i="9"/>
  <c r="H558" i="1"/>
  <c r="E142" i="9"/>
  <c r="E141" i="9"/>
  <c r="E140" i="9"/>
  <c r="B140" i="9" s="1"/>
  <c r="H542" i="1"/>
  <c r="E132" i="9"/>
  <c r="F271" i="9"/>
  <c r="H534" i="1"/>
  <c r="G185" i="9"/>
  <c r="E185" i="9" s="1"/>
  <c r="B185" i="9" s="1"/>
  <c r="C531" i="1"/>
  <c r="H531" i="1" s="1"/>
  <c r="H523" i="1"/>
  <c r="H520" i="1"/>
  <c r="H521" i="1"/>
  <c r="E128" i="9"/>
  <c r="E127" i="9"/>
  <c r="E126" i="9"/>
  <c r="B126" i="9" s="1"/>
  <c r="F268" i="9"/>
  <c r="C503" i="1"/>
  <c r="E118" i="9"/>
  <c r="E117" i="9"/>
  <c r="E116" i="9"/>
  <c r="F263" i="9"/>
  <c r="H494" i="1"/>
  <c r="F261" i="9"/>
  <c r="F260" i="9"/>
  <c r="C491" i="1"/>
  <c r="H486" i="1"/>
  <c r="E108" i="9"/>
  <c r="H487" i="1"/>
  <c r="F256" i="9"/>
  <c r="G482" i="1"/>
  <c r="G479" i="1"/>
  <c r="H474" i="1"/>
  <c r="H475" i="1"/>
  <c r="H472" i="1"/>
  <c r="F255" i="9"/>
  <c r="B255" i="9" s="1"/>
  <c r="E106" i="9"/>
  <c r="G470" i="1"/>
  <c r="H471" i="1"/>
  <c r="H464" i="1"/>
  <c r="E466" i="4"/>
  <c r="D460" i="1" s="1"/>
  <c r="G458" i="1"/>
  <c r="E102" i="9"/>
  <c r="E98" i="9"/>
  <c r="G446" i="1"/>
  <c r="F254" i="9"/>
  <c r="E92" i="9"/>
  <c r="F251" i="9"/>
  <c r="E90" i="9"/>
  <c r="G434" i="1"/>
  <c r="F248" i="9"/>
  <c r="E431" i="4"/>
  <c r="D425" i="1" s="1"/>
  <c r="H408" i="1"/>
  <c r="F412" i="4"/>
  <c r="G399" i="1"/>
  <c r="H398" i="1"/>
  <c r="F401" i="4"/>
  <c r="H387" i="1"/>
  <c r="F388" i="4"/>
  <c r="H383" i="1"/>
  <c r="F379" i="4"/>
  <c r="H376" i="1"/>
  <c r="H372" i="1"/>
  <c r="F374" i="4"/>
  <c r="H371" i="1"/>
  <c r="H350" i="1"/>
  <c r="H340" i="1"/>
  <c r="G338" i="1"/>
  <c r="F322" i="4"/>
  <c r="H318" i="1"/>
  <c r="H312" i="1"/>
  <c r="H310" i="1"/>
  <c r="H309" i="1"/>
  <c r="G308" i="1"/>
  <c r="F310" i="4"/>
  <c r="F426" i="4"/>
  <c r="G299" i="1"/>
  <c r="E294" i="9"/>
  <c r="B294" i="9" s="1"/>
  <c r="E647" i="4"/>
  <c r="D641" i="1" s="1"/>
  <c r="E88" i="9"/>
  <c r="B88" i="9" s="1"/>
  <c r="F289" i="4"/>
  <c r="H285" i="1"/>
  <c r="H279" i="1"/>
  <c r="G280" i="1"/>
  <c r="G275" i="1"/>
  <c r="H272" i="1"/>
  <c r="H271" i="1"/>
  <c r="F247" i="9"/>
  <c r="H267" i="1"/>
  <c r="E82" i="9"/>
  <c r="B82" i="9" s="1"/>
  <c r="F269" i="4"/>
  <c r="C259" i="1"/>
  <c r="H259" i="1" s="1"/>
  <c r="G251" i="1"/>
  <c r="C246" i="1"/>
  <c r="H246" i="1" s="1"/>
  <c r="H244" i="1"/>
  <c r="F246" i="4"/>
  <c r="E69" i="9"/>
  <c r="B69" i="9" s="1"/>
  <c r="C233" i="1"/>
  <c r="C227" i="1"/>
  <c r="H223" i="1"/>
  <c r="H222" i="1"/>
  <c r="E221" i="4"/>
  <c r="D217" i="1" s="1"/>
  <c r="G215" i="1"/>
  <c r="H213" i="1"/>
  <c r="C212" i="1"/>
  <c r="G212" i="1" s="1"/>
  <c r="E66" i="9"/>
  <c r="B66" i="9" s="1"/>
  <c r="F245" i="9"/>
  <c r="E64" i="9"/>
  <c r="F208" i="4"/>
  <c r="G203" i="1"/>
  <c r="H201" i="1"/>
  <c r="E58" i="9"/>
  <c r="B58" i="9" s="1"/>
  <c r="H196" i="1"/>
  <c r="E57" i="9"/>
  <c r="F243" i="9"/>
  <c r="F240" i="9"/>
  <c r="B240" i="9" s="1"/>
  <c r="H183" i="1"/>
  <c r="F239" i="9"/>
  <c r="B239" i="9" s="1"/>
  <c r="F238" i="9"/>
  <c r="B238" i="9" s="1"/>
  <c r="G175" i="1"/>
  <c r="G168" i="1"/>
  <c r="F170" i="4"/>
  <c r="H163" i="1"/>
  <c r="F165" i="4"/>
  <c r="D153" i="4"/>
  <c r="C149" i="1" s="1"/>
  <c r="G155" i="1"/>
  <c r="F237" i="9"/>
  <c r="G152" i="1"/>
  <c r="G150" i="1"/>
  <c r="H151" i="1"/>
  <c r="F141" i="4"/>
  <c r="G146" i="1"/>
  <c r="C137" i="1"/>
  <c r="H142" i="1"/>
  <c r="D137" i="1"/>
  <c r="D140" i="4"/>
  <c r="C131" i="1"/>
  <c r="G124" i="1"/>
  <c r="H123" i="1"/>
  <c r="F120" i="4"/>
  <c r="C116" i="1"/>
  <c r="E46" i="9"/>
  <c r="H110" i="1"/>
  <c r="F107" i="4"/>
  <c r="H107" i="1"/>
  <c r="F235" i="9"/>
  <c r="E44" i="9"/>
  <c r="H98" i="1"/>
  <c r="G97" i="1"/>
  <c r="H93" i="1"/>
  <c r="F232" i="9"/>
  <c r="B232" i="9" s="1"/>
  <c r="H89" i="1"/>
  <c r="F91" i="4"/>
  <c r="F231" i="9"/>
  <c r="H86" i="1"/>
  <c r="F83" i="4"/>
  <c r="G82" i="1"/>
  <c r="H81" i="1"/>
  <c r="H73" i="1"/>
  <c r="H74" i="1"/>
  <c r="F74" i="4"/>
  <c r="E38" i="9"/>
  <c r="H69" i="1"/>
  <c r="F68" i="4"/>
  <c r="E34" i="9"/>
  <c r="B34" i="9" s="1"/>
  <c r="H63" i="1"/>
  <c r="H62" i="1"/>
  <c r="G61" i="1"/>
  <c r="H59" i="1"/>
  <c r="F61" i="4"/>
  <c r="E33" i="9"/>
  <c r="G58" i="1"/>
  <c r="C54" i="1"/>
  <c r="H54" i="1" s="1"/>
  <c r="H55" i="1"/>
  <c r="H51" i="1"/>
  <c r="H48" i="1"/>
  <c r="C46" i="1"/>
  <c r="G43" i="1"/>
  <c r="H35" i="1"/>
  <c r="C32" i="1"/>
  <c r="F29" i="4"/>
  <c r="F230" i="9"/>
  <c r="H23" i="1"/>
  <c r="F23" i="4"/>
  <c r="C19" i="1"/>
  <c r="H15" i="1"/>
  <c r="H11" i="1"/>
  <c r="H8" i="1"/>
  <c r="H7" i="1"/>
  <c r="F147" i="5"/>
  <c r="C1152" i="1"/>
  <c r="E114" i="6"/>
  <c r="D1518" i="1"/>
  <c r="E129" i="6"/>
  <c r="D1525" i="1" s="1"/>
  <c r="D1526" i="1"/>
  <c r="E629" i="4"/>
  <c r="D623" i="1" s="1"/>
  <c r="D624" i="1"/>
  <c r="H624" i="1" s="1"/>
  <c r="H588" i="1"/>
  <c r="H597" i="1"/>
  <c r="H609" i="1"/>
  <c r="H613" i="1"/>
  <c r="H621" i="1"/>
  <c r="H630" i="1"/>
  <c r="C1555" i="1"/>
  <c r="H34" i="3"/>
  <c r="H94" i="1"/>
  <c r="C103" i="1"/>
  <c r="H103" i="1" s="1"/>
  <c r="H16" i="1"/>
  <c r="H20" i="1"/>
  <c r="H24" i="1"/>
  <c r="H28" i="1"/>
  <c r="H32" i="1"/>
  <c r="H36" i="1"/>
  <c r="H41" i="1"/>
  <c r="H46" i="1"/>
  <c r="H79" i="1"/>
  <c r="H83" i="1"/>
  <c r="H87" i="1"/>
  <c r="G91" i="1"/>
  <c r="H95" i="1"/>
  <c r="H99" i="1"/>
  <c r="H104" i="1"/>
  <c r="H108" i="1"/>
  <c r="H112" i="1"/>
  <c r="H116" i="1"/>
  <c r="H120" i="1"/>
  <c r="C125" i="1"/>
  <c r="H125" i="1" s="1"/>
  <c r="H129" i="1"/>
  <c r="H165" i="1"/>
  <c r="H169" i="1"/>
  <c r="G173" i="1"/>
  <c r="H177" i="1"/>
  <c r="G185" i="1"/>
  <c r="H189" i="1"/>
  <c r="G227" i="1"/>
  <c r="H231" i="1"/>
  <c r="H235" i="1"/>
  <c r="G239" i="1"/>
  <c r="H260" i="1"/>
  <c r="H264" i="1"/>
  <c r="G268" i="1"/>
  <c r="G323" i="1"/>
  <c r="H327" i="1"/>
  <c r="G348" i="1"/>
  <c r="G362" i="1"/>
  <c r="H392" i="1"/>
  <c r="H437" i="1"/>
  <c r="H445" i="1"/>
  <c r="H449" i="1"/>
  <c r="H453" i="1"/>
  <c r="H457" i="1"/>
  <c r="H500" i="1"/>
  <c r="H504" i="1"/>
  <c r="H508" i="1"/>
  <c r="H512" i="1"/>
  <c r="C1556" i="1"/>
  <c r="C336" i="1"/>
  <c r="C405" i="1"/>
  <c r="H405" i="1" s="1"/>
  <c r="H19" i="1"/>
  <c r="H67" i="1"/>
  <c r="H17" i="1"/>
  <c r="H21" i="1"/>
  <c r="G25" i="1"/>
  <c r="H29" i="1"/>
  <c r="H33" i="1"/>
  <c r="H37" i="1"/>
  <c r="H42" i="1"/>
  <c r="H47" i="1"/>
  <c r="H80" i="1"/>
  <c r="H84" i="1"/>
  <c r="H88" i="1"/>
  <c r="H92" i="1"/>
  <c r="H96" i="1"/>
  <c r="H100" i="1"/>
  <c r="H105" i="1"/>
  <c r="H109" i="1"/>
  <c r="H113" i="1"/>
  <c r="H117" i="1"/>
  <c r="H122" i="1"/>
  <c r="H126" i="1"/>
  <c r="H162" i="1"/>
  <c r="H166" i="1"/>
  <c r="G170" i="1"/>
  <c r="H178" i="1"/>
  <c r="G182" i="1"/>
  <c r="H228" i="1"/>
  <c r="G236" i="1"/>
  <c r="H261" i="1"/>
  <c r="H324" i="1"/>
  <c r="H328" i="1"/>
  <c r="H349" i="1"/>
  <c r="H359" i="1"/>
  <c r="H389" i="1"/>
  <c r="H397" i="1"/>
  <c r="G1157" i="1"/>
  <c r="G1184" i="1"/>
  <c r="G1418" i="1"/>
  <c r="H1422" i="1"/>
  <c r="H1452" i="1"/>
  <c r="H1456" i="1"/>
  <c r="H1468" i="1"/>
  <c r="H1472" i="1"/>
  <c r="G1498" i="1"/>
  <c r="H5" i="1"/>
  <c r="H52" i="1"/>
  <c r="H56" i="1"/>
  <c r="H60" i="1"/>
  <c r="G64" i="1"/>
  <c r="H68" i="1"/>
  <c r="H72" i="1"/>
  <c r="H76" i="1"/>
  <c r="H131" i="1"/>
  <c r="H135" i="1"/>
  <c r="G139" i="1"/>
  <c r="H147" i="1"/>
  <c r="H153" i="1"/>
  <c r="G157" i="1"/>
  <c r="G191" i="1"/>
  <c r="H195" i="1"/>
  <c r="G200" i="1"/>
  <c r="H208" i="1"/>
  <c r="H216" i="1"/>
  <c r="H220" i="1"/>
  <c r="G224" i="1"/>
  <c r="H249" i="1"/>
  <c r="H282" i="1"/>
  <c r="H301" i="1"/>
  <c r="H307" i="1"/>
  <c r="G311" i="1"/>
  <c r="H315" i="1"/>
  <c r="G320" i="1"/>
  <c r="H333" i="1"/>
  <c r="H373" i="1"/>
  <c r="G381" i="1"/>
  <c r="H385" i="1"/>
  <c r="H1149" i="1"/>
  <c r="G1178" i="1"/>
  <c r="G1214" i="1"/>
  <c r="H1301" i="1"/>
  <c r="H1305" i="1"/>
  <c r="H1329" i="1"/>
  <c r="H1337" i="1"/>
  <c r="H1341" i="1"/>
  <c r="H1353" i="1"/>
  <c r="H1365" i="1"/>
  <c r="H1373" i="1"/>
  <c r="F76" i="5"/>
  <c r="C1081" i="1"/>
  <c r="H513" i="1"/>
  <c r="H1146" i="1"/>
  <c r="H1428" i="1"/>
  <c r="H1482" i="1"/>
  <c r="H1491" i="1"/>
  <c r="E479" i="4"/>
  <c r="D473" i="1" s="1"/>
  <c r="E219" i="5"/>
  <c r="D1224" i="1"/>
  <c r="H1224" i="1" s="1"/>
  <c r="H407" i="1"/>
  <c r="H421" i="1"/>
  <c r="G431" i="1"/>
  <c r="G443" i="1"/>
  <c r="H447" i="1"/>
  <c r="H451" i="1"/>
  <c r="G455" i="1"/>
  <c r="H459" i="1"/>
  <c r="H476" i="1"/>
  <c r="H480" i="1"/>
  <c r="H484" i="1"/>
  <c r="H489" i="1"/>
  <c r="H493" i="1"/>
  <c r="H518" i="1"/>
  <c r="H522" i="1"/>
  <c r="H532" i="1"/>
  <c r="H536" i="1"/>
  <c r="H540" i="1"/>
  <c r="H552" i="1"/>
  <c r="H556" i="1"/>
  <c r="H560" i="1"/>
  <c r="H564" i="1"/>
  <c r="H569" i="1"/>
  <c r="H573" i="1"/>
  <c r="H577" i="1"/>
  <c r="H627" i="1"/>
  <c r="H631" i="1"/>
  <c r="H1020" i="1"/>
  <c r="H1024" i="1"/>
  <c r="H1032" i="1"/>
  <c r="H1036" i="1"/>
  <c r="H1044" i="1"/>
  <c r="H1048" i="1"/>
  <c r="H1060" i="1"/>
  <c r="G1073" i="1"/>
  <c r="G1079" i="1"/>
  <c r="H1254" i="1"/>
  <c r="H1273" i="1"/>
  <c r="H1277" i="1"/>
  <c r="B166" i="9"/>
  <c r="H628" i="1"/>
  <c r="H1057" i="1"/>
  <c r="H1176" i="1"/>
  <c r="H1518" i="1"/>
  <c r="B46" i="9"/>
  <c r="B134" i="9"/>
  <c r="H396" i="1"/>
  <c r="H400" i="1"/>
  <c r="H461" i="1"/>
  <c r="H465" i="1"/>
  <c r="H469" i="1"/>
  <c r="H507" i="1"/>
  <c r="H528" i="1"/>
  <c r="H579" i="1"/>
  <c r="H583" i="1"/>
  <c r="H587" i="1"/>
  <c r="H600" i="1"/>
  <c r="H612" i="1"/>
  <c r="H620" i="1"/>
  <c r="H650" i="1"/>
  <c r="H654" i="1"/>
  <c r="H658" i="1"/>
  <c r="H662" i="1"/>
  <c r="H666" i="1"/>
  <c r="H670" i="1"/>
  <c r="H674" i="1"/>
  <c r="H678" i="1"/>
  <c r="H690" i="1"/>
  <c r="H702" i="1"/>
  <c r="H706" i="1"/>
  <c r="H714" i="1"/>
  <c r="H718" i="1"/>
  <c r="H726" i="1"/>
  <c r="H730" i="1"/>
  <c r="H738" i="1"/>
  <c r="H742" i="1"/>
  <c r="H750" i="1"/>
  <c r="H754" i="1"/>
  <c r="H762" i="1"/>
  <c r="H766" i="1"/>
  <c r="H774" i="1"/>
  <c r="H778" i="1"/>
  <c r="H786" i="1"/>
  <c r="H790" i="1"/>
  <c r="H798" i="1"/>
  <c r="G802" i="1"/>
  <c r="H810" i="1"/>
  <c r="H814" i="1"/>
  <c r="H818" i="1"/>
  <c r="H830" i="1"/>
  <c r="H834" i="1"/>
  <c r="H842" i="1"/>
  <c r="H846" i="1"/>
  <c r="H858" i="1"/>
  <c r="H862" i="1"/>
  <c r="H866" i="1"/>
  <c r="H870" i="1"/>
  <c r="H878" i="1"/>
  <c r="H882" i="1"/>
  <c r="H886" i="1"/>
  <c r="H890" i="1"/>
  <c r="H894" i="1"/>
  <c r="H898" i="1"/>
  <c r="H902" i="1"/>
  <c r="H906" i="1"/>
  <c r="H914" i="1"/>
  <c r="H930" i="1"/>
  <c r="H934" i="1"/>
  <c r="H938" i="1"/>
  <c r="H942" i="1"/>
  <c r="H950" i="1"/>
  <c r="H962" i="1"/>
  <c r="H966" i="1"/>
  <c r="H970" i="1"/>
  <c r="H974" i="1"/>
  <c r="H978" i="1"/>
  <c r="H986" i="1"/>
  <c r="H990" i="1"/>
  <c r="H994" i="1"/>
  <c r="H1002" i="1"/>
  <c r="H1006" i="1"/>
  <c r="H1016" i="1"/>
  <c r="H1188" i="1"/>
  <c r="G1572" i="1"/>
  <c r="J1576" i="1"/>
  <c r="E82" i="4"/>
  <c r="D78" i="1" s="1"/>
  <c r="E262" i="4"/>
  <c r="D258" i="1" s="1"/>
  <c r="H863" i="1"/>
  <c r="H867" i="1"/>
  <c r="H871" i="1"/>
  <c r="H899" i="1"/>
  <c r="H911" i="1"/>
  <c r="H915" i="1"/>
  <c r="H935" i="1"/>
  <c r="H939" i="1"/>
  <c r="H963" i="1"/>
  <c r="H967" i="1"/>
  <c r="H971" i="1"/>
  <c r="H975" i="1"/>
  <c r="H979" i="1"/>
  <c r="H983" i="1"/>
  <c r="H987" i="1"/>
  <c r="H999" i="1"/>
  <c r="H1026" i="1"/>
  <c r="H1030" i="1"/>
  <c r="H1034" i="1"/>
  <c r="H1042" i="1"/>
  <c r="H1054" i="1"/>
  <c r="G1058" i="1"/>
  <c r="H1071" i="1"/>
  <c r="H1077" i="1"/>
  <c r="G1085" i="1"/>
  <c r="H1089" i="1"/>
  <c r="G1094" i="1"/>
  <c r="H1098" i="1"/>
  <c r="G1106" i="1"/>
  <c r="H1110" i="1"/>
  <c r="G1118" i="1"/>
  <c r="G1139" i="1"/>
  <c r="G1211" i="1"/>
  <c r="C1215" i="1"/>
  <c r="H1319" i="1"/>
  <c r="G1331" i="1"/>
  <c r="H1355" i="1"/>
  <c r="H1359" i="1"/>
  <c r="G1367" i="1"/>
  <c r="G1391" i="1"/>
  <c r="H1488" i="1"/>
  <c r="H1492" i="1"/>
  <c r="H1530" i="1"/>
  <c r="G1534" i="1"/>
  <c r="G1541" i="1"/>
  <c r="H1545" i="1"/>
  <c r="G1553" i="1"/>
  <c r="E202" i="4"/>
  <c r="D198" i="1" s="1"/>
  <c r="E230" i="4"/>
  <c r="D226" i="1" s="1"/>
  <c r="E522" i="4"/>
  <c r="D516" i="1" s="1"/>
  <c r="E536" i="4"/>
  <c r="D530" i="1" s="1"/>
  <c r="E584" i="4"/>
  <c r="D578" i="1" s="1"/>
  <c r="E30" i="9"/>
  <c r="B30" i="9" s="1"/>
  <c r="E35" i="9"/>
  <c r="B35" i="9" s="1"/>
  <c r="E48" i="9"/>
  <c r="E56" i="9"/>
  <c r="B56" i="9" s="1"/>
  <c r="E74" i="9"/>
  <c r="E84" i="9"/>
  <c r="B84" i="9" s="1"/>
  <c r="E89" i="9"/>
  <c r="B89" i="9" s="1"/>
  <c r="E105" i="9"/>
  <c r="E113" i="9"/>
  <c r="E136" i="9"/>
  <c r="B136" i="9" s="1"/>
  <c r="E144" i="9"/>
  <c r="E152" i="9"/>
  <c r="E163" i="9"/>
  <c r="E168" i="9"/>
  <c r="B168" i="9" s="1"/>
  <c r="F242" i="9"/>
  <c r="B242" i="9" s="1"/>
  <c r="F250" i="9"/>
  <c r="F266" i="9"/>
  <c r="F274" i="9"/>
  <c r="B274" i="9" s="1"/>
  <c r="F290" i="9"/>
  <c r="E304" i="9"/>
  <c r="E317" i="9"/>
  <c r="B317" i="9" s="1"/>
  <c r="E333" i="9"/>
  <c r="B333" i="9" s="1"/>
  <c r="H852" i="1"/>
  <c r="H860" i="1"/>
  <c r="H876" i="1"/>
  <c r="H880" i="1"/>
  <c r="H884" i="1"/>
  <c r="H888" i="1"/>
  <c r="H896" i="1"/>
  <c r="H908" i="1"/>
  <c r="H912" i="1"/>
  <c r="H916" i="1"/>
  <c r="H920" i="1"/>
  <c r="H924" i="1"/>
  <c r="H932" i="1"/>
  <c r="H936" i="1"/>
  <c r="H940" i="1"/>
  <c r="H944" i="1"/>
  <c r="H948" i="1"/>
  <c r="H952" i="1"/>
  <c r="H956" i="1"/>
  <c r="H960" i="1"/>
  <c r="H968" i="1"/>
  <c r="H984" i="1"/>
  <c r="H988" i="1"/>
  <c r="H992" i="1"/>
  <c r="H996" i="1"/>
  <c r="H1000" i="1"/>
  <c r="H1008" i="1"/>
  <c r="H1014" i="1"/>
  <c r="H1019" i="1"/>
  <c r="H1023" i="1"/>
  <c r="H1027" i="1"/>
  <c r="H1031" i="1"/>
  <c r="H1035" i="1"/>
  <c r="H1039" i="1"/>
  <c r="G1043" i="1"/>
  <c r="H1051" i="1"/>
  <c r="H1059" i="1"/>
  <c r="G1082" i="1"/>
  <c r="H1086" i="1"/>
  <c r="G1103" i="1"/>
  <c r="H1107" i="1"/>
  <c r="C1208" i="1"/>
  <c r="G1208" i="1" s="1"/>
  <c r="H1212" i="1"/>
  <c r="H1304" i="1"/>
  <c r="H1308" i="1"/>
  <c r="H1316" i="1"/>
  <c r="G1328" i="1"/>
  <c r="H1484" i="1"/>
  <c r="H1493" i="1"/>
  <c r="H1527" i="1"/>
  <c r="H1535" i="1"/>
  <c r="D6" i="8"/>
  <c r="C1583" i="1" s="1"/>
  <c r="H1583" i="1" s="1"/>
  <c r="E28" i="9"/>
  <c r="B28" i="9" s="1"/>
  <c r="E41" i="9"/>
  <c r="B41" i="9" s="1"/>
  <c r="E54" i="9"/>
  <c r="B54" i="9" s="1"/>
  <c r="E59" i="9"/>
  <c r="E67" i="9"/>
  <c r="E72" i="9"/>
  <c r="E77" i="9"/>
  <c r="B77" i="9" s="1"/>
  <c r="E103" i="9"/>
  <c r="B103" i="9" s="1"/>
  <c r="E129" i="9"/>
  <c r="B129" i="9" s="1"/>
  <c r="E273" i="4"/>
  <c r="D269" i="1" s="1"/>
  <c r="F291" i="9"/>
  <c r="B291" i="9" s="1"/>
  <c r="H1511" i="1"/>
  <c r="H1528" i="1"/>
  <c r="H1532" i="1"/>
  <c r="G1551" i="1"/>
  <c r="D134" i="4"/>
  <c r="F134" i="4" s="1"/>
  <c r="D6" i="7"/>
  <c r="D25" i="8"/>
  <c r="C1602" i="1" s="1"/>
  <c r="H1602" i="1" s="1"/>
  <c r="E26" i="9"/>
  <c r="B26" i="9" s="1"/>
  <c r="E52" i="9"/>
  <c r="B52" i="9" s="1"/>
  <c r="E65" i="9"/>
  <c r="B65" i="9" s="1"/>
  <c r="E70" i="9"/>
  <c r="E93" i="9"/>
  <c r="B93" i="9" s="1"/>
  <c r="D221" i="4"/>
  <c r="E29" i="9"/>
  <c r="B29" i="9" s="1"/>
  <c r="E42" i="9"/>
  <c r="B42" i="9" s="1"/>
  <c r="E60" i="9"/>
  <c r="E68" i="9"/>
  <c r="B68" i="9" s="1"/>
  <c r="E78" i="9"/>
  <c r="B78" i="9" s="1"/>
  <c r="E96" i="9"/>
  <c r="E104" i="9"/>
  <c r="E112" i="9"/>
  <c r="B112" i="9" s="1"/>
  <c r="E120" i="9"/>
  <c r="E125" i="9"/>
  <c r="B125" i="9" s="1"/>
  <c r="E130" i="9"/>
  <c r="E151" i="9"/>
  <c r="E162" i="9"/>
  <c r="B162" i="9" s="1"/>
  <c r="F233" i="9"/>
  <c r="F241" i="9"/>
  <c r="B241" i="9" s="1"/>
  <c r="F249" i="9"/>
  <c r="B249" i="9" s="1"/>
  <c r="F257" i="9"/>
  <c r="F265" i="9"/>
  <c r="F273" i="9"/>
  <c r="F281" i="9"/>
  <c r="F289" i="9"/>
  <c r="B289" i="9" s="1"/>
  <c r="E311" i="9"/>
  <c r="B311" i="9" s="1"/>
  <c r="E321" i="9"/>
  <c r="E329" i="9"/>
  <c r="B329" i="9" s="1"/>
  <c r="E335" i="9"/>
  <c r="B335" i="9" s="1"/>
  <c r="E32" i="9"/>
  <c r="B32" i="9" s="1"/>
  <c r="E37" i="9"/>
  <c r="E45" i="9"/>
  <c r="E50" i="9"/>
  <c r="E81" i="9"/>
  <c r="B81" i="9" s="1"/>
  <c r="E91" i="9"/>
  <c r="E115" i="9"/>
  <c r="B115" i="9" s="1"/>
  <c r="E38" i="7"/>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H1548" i="1"/>
  <c r="G1548" i="1"/>
  <c r="I1548" i="1" s="1"/>
  <c r="J1548" i="1"/>
  <c r="H1550" i="1"/>
  <c r="G1550" i="1"/>
  <c r="I1550" i="1" s="1"/>
  <c r="J1550" i="1"/>
  <c r="H1552" i="1"/>
  <c r="G1552" i="1"/>
  <c r="J1552" i="1"/>
  <c r="H1554" i="1"/>
  <c r="G1554" i="1"/>
  <c r="I1554" i="1" s="1"/>
  <c r="J1554" i="1"/>
  <c r="G1556" i="1"/>
  <c r="H1556" i="1"/>
  <c r="G1557" i="1"/>
  <c r="G1558" i="1"/>
  <c r="H1559" i="1"/>
  <c r="J1559" i="1"/>
  <c r="G1559" i="1"/>
  <c r="I1559" i="1" s="1"/>
  <c r="H1560" i="1"/>
  <c r="J1560" i="1"/>
  <c r="H1563" i="1"/>
  <c r="G1563" i="1"/>
  <c r="H1564" i="1"/>
  <c r="G1564" i="1"/>
  <c r="J1564" i="1"/>
  <c r="J1565" i="1"/>
  <c r="H1567" i="1"/>
  <c r="G1567" i="1"/>
  <c r="I1567" i="1" s="1"/>
  <c r="J1567" i="1"/>
  <c r="J1569" i="1"/>
  <c r="H1570" i="1"/>
  <c r="G1570" i="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33" i="9"/>
  <c r="B38" i="9"/>
  <c r="B40" i="9"/>
  <c r="B44" i="9"/>
  <c r="B45" i="9"/>
  <c r="B48" i="9"/>
  <c r="E49" i="9"/>
  <c r="B50" i="9"/>
  <c r="B57" i="9"/>
  <c r="B59" i="9"/>
  <c r="B60" i="9"/>
  <c r="B62" i="9"/>
  <c r="B64" i="9"/>
  <c r="B67" i="9"/>
  <c r="B70" i="9"/>
  <c r="B72" i="9"/>
  <c r="E73" i="9"/>
  <c r="B73" i="9" s="1"/>
  <c r="B74" i="9"/>
  <c r="E75" i="9"/>
  <c r="B75" i="9" s="1"/>
  <c r="B80" i="9"/>
  <c r="B90" i="9"/>
  <c r="B91" i="9"/>
  <c r="B92" i="9"/>
  <c r="B94" i="9"/>
  <c r="B96" i="9"/>
  <c r="B98" i="9"/>
  <c r="B100" i="9"/>
  <c r="B101" i="9"/>
  <c r="B102" i="9"/>
  <c r="B104" i="9"/>
  <c r="B105" i="9"/>
  <c r="B106" i="9"/>
  <c r="B108" i="9"/>
  <c r="E111" i="9"/>
  <c r="B111" i="9" s="1"/>
  <c r="B113" i="9"/>
  <c r="B114" i="9"/>
  <c r="B116" i="9"/>
  <c r="B117" i="9"/>
  <c r="B118" i="9"/>
  <c r="B120" i="9"/>
  <c r="B127" i="9"/>
  <c r="B128" i="9"/>
  <c r="B130" i="9"/>
  <c r="B132" i="9"/>
  <c r="B137" i="9"/>
  <c r="B138" i="9"/>
  <c r="B139" i="9"/>
  <c r="B141" i="9"/>
  <c r="B142" i="9"/>
  <c r="B144" i="9"/>
  <c r="B146" i="9"/>
  <c r="B148" i="9"/>
  <c r="B149" i="9"/>
  <c r="B150" i="9"/>
  <c r="B151" i="9"/>
  <c r="B152" i="9"/>
  <c r="B153" i="9"/>
  <c r="E155" i="9"/>
  <c r="B155" i="9" s="1"/>
  <c r="E157" i="9"/>
  <c r="B157" i="9" s="1"/>
  <c r="B160" i="9"/>
  <c r="B161" i="9"/>
  <c r="B163" i="9"/>
  <c r="B164" i="9"/>
  <c r="B165" i="9"/>
  <c r="E169" i="9"/>
  <c r="B169" i="9" s="1"/>
  <c r="E170" i="9"/>
  <c r="B170" i="9" s="1"/>
  <c r="B172" i="9"/>
  <c r="B173" i="9"/>
  <c r="B230" i="9"/>
  <c r="F244" i="9"/>
  <c r="B244" i="9" s="1"/>
  <c r="B251" i="9"/>
  <c r="F252" i="9"/>
  <c r="B252" i="9" s="1"/>
  <c r="B254" i="9"/>
  <c r="B256" i="9"/>
  <c r="F258" i="9"/>
  <c r="B262" i="9"/>
  <c r="B263" i="9"/>
  <c r="B266" i="9"/>
  <c r="B268" i="9"/>
  <c r="F270" i="9"/>
  <c r="B270" i="9" s="1"/>
  <c r="B275" i="9"/>
  <c r="B278" i="9"/>
  <c r="B286" i="9"/>
  <c r="B287" i="9"/>
  <c r="B290" i="9"/>
  <c r="B304" i="9"/>
  <c r="B312" i="9"/>
  <c r="E313" i="9"/>
  <c r="B313" i="9" s="1"/>
  <c r="B319" i="9"/>
  <c r="B320" i="9"/>
  <c r="B321" i="9"/>
  <c r="B322" i="9"/>
  <c r="B323" i="9"/>
  <c r="B324" i="9"/>
  <c r="B326" i="9"/>
  <c r="B328" i="9"/>
  <c r="B330" i="9"/>
  <c r="B332"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G624" i="1"/>
  <c r="F630" i="4"/>
  <c r="G625" i="1"/>
  <c r="G619" i="1"/>
  <c r="G620" i="1"/>
  <c r="E167" i="9"/>
  <c r="B167" i="9" s="1"/>
  <c r="E171" i="9"/>
  <c r="B171" i="9" s="1"/>
  <c r="G621" i="1"/>
  <c r="G612" i="1"/>
  <c r="G613" i="1"/>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E106" i="4"/>
  <c r="D102" i="1" s="1"/>
  <c r="D178" i="5"/>
  <c r="F181" i="5"/>
  <c r="H1465" i="1"/>
  <c r="G1481" i="1"/>
  <c r="H1498" i="1"/>
  <c r="H1534" i="1"/>
  <c r="J1541" i="1"/>
  <c r="G1543" i="1"/>
  <c r="I1543" i="1" s="1"/>
  <c r="G1569" i="1"/>
  <c r="G1595" i="1"/>
  <c r="H1679" i="1"/>
  <c r="G1679" i="1"/>
  <c r="D273" i="4"/>
  <c r="F274" i="4"/>
  <c r="H336" i="9"/>
  <c r="E177" i="5"/>
  <c r="G1455" i="1"/>
  <c r="H1462" i="1"/>
  <c r="G1468" i="1"/>
  <c r="G1488" i="1"/>
  <c r="H1495" i="1"/>
  <c r="G150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37" i="9"/>
  <c r="D125" i="4"/>
  <c r="D571" i="4"/>
  <c r="B247" i="9"/>
  <c r="E35" i="6"/>
  <c r="E156" i="9"/>
  <c r="B156" i="9" s="1"/>
  <c r="D70" i="5"/>
  <c r="G315" i="9"/>
  <c r="G316" i="9"/>
  <c r="E316" i="9" s="1"/>
  <c r="B316" i="9" s="1"/>
  <c r="B258" i="9"/>
  <c r="F298" i="9"/>
  <c r="H315" i="9"/>
  <c r="D202" i="4"/>
  <c r="D373" i="4"/>
  <c r="B248" i="9"/>
  <c r="B283" i="9"/>
  <c r="F537" i="4"/>
  <c r="F607" i="4"/>
  <c r="F150" i="5"/>
  <c r="E337" i="9"/>
  <c r="B337" i="9" s="1"/>
  <c r="B133" i="9"/>
  <c r="F277" i="5"/>
  <c r="E5" i="6"/>
  <c r="B49" i="9"/>
  <c r="F197" i="5"/>
  <c r="B109" i="9"/>
  <c r="B231" i="9"/>
  <c r="B245"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I1552" i="1" l="1"/>
  <c r="G1681" i="1"/>
  <c r="G246" i="1"/>
  <c r="G149" i="1"/>
  <c r="F89" i="6"/>
  <c r="G1478" i="1"/>
  <c r="H1435" i="1"/>
  <c r="H1424" i="1"/>
  <c r="E310" i="9"/>
  <c r="B310" i="9" s="1"/>
  <c r="G1152" i="1"/>
  <c r="H1152" i="1"/>
  <c r="E7" i="5"/>
  <c r="G1602" i="1"/>
  <c r="G642" i="1"/>
  <c r="F648" i="4"/>
  <c r="G388" i="1"/>
  <c r="G331" i="1"/>
  <c r="F262" i="4"/>
  <c r="F230" i="4"/>
  <c r="G161" i="1"/>
  <c r="H149" i="1"/>
  <c r="F153" i="4"/>
  <c r="G24" i="9"/>
  <c r="H24" i="9"/>
  <c r="E152" i="4"/>
  <c r="E299" i="4" s="1"/>
  <c r="G137" i="1"/>
  <c r="F140" i="4"/>
  <c r="C136" i="1"/>
  <c r="F7" i="4"/>
  <c r="H13" i="1"/>
  <c r="H3" i="1"/>
  <c r="I1566" i="1"/>
  <c r="I1570" i="1"/>
  <c r="I1564" i="1"/>
  <c r="G1061" i="1"/>
  <c r="I1545" i="1"/>
  <c r="F12" i="5"/>
  <c r="C130" i="1"/>
  <c r="I30" i="3"/>
  <c r="D1510" i="1"/>
  <c r="G1583" i="1"/>
  <c r="I1549" i="1"/>
  <c r="F221" i="4"/>
  <c r="C217" i="1"/>
  <c r="D44" i="8"/>
  <c r="H19" i="9" s="1"/>
  <c r="E19" i="9" s="1"/>
  <c r="B19" i="9" s="1"/>
  <c r="G1514" i="1"/>
  <c r="E308" i="4"/>
  <c r="D303" i="1" s="1"/>
  <c r="H40" i="1"/>
  <c r="G1585" i="1"/>
  <c r="I1579" i="1"/>
  <c r="D1571" i="1"/>
  <c r="I35" i="3"/>
  <c r="H339" i="9"/>
  <c r="D1223" i="1"/>
  <c r="F228" i="9"/>
  <c r="B228" i="9" s="1"/>
  <c r="B207" i="9"/>
  <c r="I1565" i="1"/>
  <c r="D1093" i="1"/>
  <c r="E69" i="5"/>
  <c r="I23" i="3" s="1"/>
  <c r="D308" i="4"/>
  <c r="C303" i="1"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I24" i="3"/>
  <c r="D1181" i="1"/>
  <c r="E314" i="9"/>
  <c r="B314" i="9" s="1"/>
  <c r="I1561" i="1"/>
  <c r="D152" i="4"/>
  <c r="E315" i="9"/>
  <c r="B315" i="9" s="1"/>
  <c r="F43" i="4"/>
  <c r="C39" i="1"/>
  <c r="H642" i="1"/>
  <c r="E180" i="9"/>
  <c r="B180" i="9" s="1"/>
  <c r="F70" i="5"/>
  <c r="D69" i="5"/>
  <c r="C1075" i="1"/>
  <c r="F361" i="4"/>
  <c r="D6" i="4"/>
  <c r="I22" i="3"/>
  <c r="D1012" i="1"/>
  <c r="I1568" i="1"/>
  <c r="E339" i="9" l="1"/>
  <c r="B339" i="9" s="1"/>
  <c r="D1074" i="1"/>
  <c r="E6" i="5"/>
  <c r="D1011" i="1" s="1"/>
  <c r="G1017" i="1"/>
  <c r="I39" i="3"/>
  <c r="C1621" i="1"/>
  <c r="H1621" i="1" s="1"/>
  <c r="F308" i="4"/>
  <c r="D148" i="1"/>
  <c r="I18" i="3"/>
  <c r="E24" i="9"/>
  <c r="B24" i="9" s="1"/>
  <c r="G136" i="1"/>
  <c r="H136" i="1"/>
  <c r="G130" i="1"/>
  <c r="H130" i="1"/>
  <c r="E417" i="4"/>
  <c r="D412" i="1" s="1"/>
  <c r="H226" i="1"/>
  <c r="H217" i="1"/>
  <c r="G217" i="1"/>
  <c r="G1571" i="1"/>
  <c r="H1571" i="1"/>
  <c r="G516" i="1"/>
  <c r="G348" i="9"/>
  <c r="E348" i="9" s="1"/>
  <c r="E347" i="9" s="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B348" i="9" l="1"/>
  <c r="H299" i="9"/>
  <c r="G1621" i="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B299" i="9" s="1"/>
  <c r="I9" i="3"/>
  <c r="F424" i="4"/>
  <c r="C419" i="1"/>
  <c r="H295" i="1"/>
  <c r="G295" i="1"/>
  <c r="N3" i="9"/>
  <c r="I11" i="3"/>
  <c r="E646" i="4"/>
  <c r="D638" i="1"/>
  <c r="H633" i="1"/>
  <c r="G633" i="1"/>
  <c r="H8" i="3"/>
  <c r="H1011" i="1"/>
  <c r="G1011" i="1"/>
  <c r="H417" i="1"/>
  <c r="G417" i="1"/>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<sst xmlns="http://schemas.openxmlformats.org/spreadsheetml/2006/main" count="4727" uniqueCount="3656">
  <si>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</si>
  <si>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</si>
  <si>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</si>
  <si>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</si>
  <si>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</si>
  <si>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</si>
  <si>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</si>
  <si>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</si>
  <si>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</si>
  <si>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</si>
  <si>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</si>
  <si>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</si>
  <si>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</si>
  <si>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</si>
  <si>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</si>
  <si>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</si>
  <si>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</si>
  <si>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</si>
  <si>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</si>
  <si>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</si>
  <si>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</si>
  <si>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</si>
  <si>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</si>
  <si>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</si>
  <si>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</si>
  <si>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</si>
  <si>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</si>
  <si>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</si>
  <si>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</si>
  <si>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</si>
  <si>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</si>
  <si>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</si>
  <si>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</si>
  <si>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</si>
  <si>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</si>
  <si>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</si>
  <si>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</si>
  <si>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</si>
  <si>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</si>
  <si>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</si>
  <si>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</si>
  <si>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</si>
  <si>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</si>
  <si>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</si>
  <si>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</si>
  <si>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</si>
  <si>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</si>
  <si>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</si>
  <si>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</si>
  <si>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</si>
  <si>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</si>
  <si>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</si>
  <si>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</si>
  <si>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</si>
  <si>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</si>
  <si>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</si>
  <si>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</si>
  <si>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</si>
  <si>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</si>
  <si>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</si>
  <si>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</si>
  <si>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</si>
  <si>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</si>
  <si>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</si>
  <si>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</si>
  <si>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</si>
  <si>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</si>
  <si>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</si>
  <si>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</si>
  <si>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</si>
  <si>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</si>
  <si>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</si>
  <si>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</si>
  <si>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</si>
  <si>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</si>
  <si>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</si>
  <si>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</si>
  <si>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</si>
  <si>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</si>
  <si>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</si>
  <si>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</si>
  <si>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</si>
  <si>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</si>
  <si>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</si>
  <si>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</si>
  <si>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</si>
  <si>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</si>
  <si>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</si>
  <si>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</si>
  <si>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</si>
  <si>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</si>
  <si>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</si>
  <si>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</si>
  <si>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</si>
  <si>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</si>
  <si>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</si>
  <si>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</si>
  <si>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</si>
  <si>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</si>
  <si>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</si>
  <si>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</si>
  <si>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</si>
  <si>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</si>
  <si>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</si>
  <si>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</si>
  <si>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</si>
  <si>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</si>
  <si>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</si>
  <si>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</si>
  <si>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</si>
  <si>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</si>
  <si>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</si>
  <si>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</si>
  <si>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</si>
  <si>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</si>
  <si>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</si>
  <si>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</si>
  <si>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</si>
  <si>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</si>
  <si>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</si>
  <si>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</si>
  <si>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</si>
  <si>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</si>
  <si>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</si>
  <si>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</si>
  <si>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</si>
  <si>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</si>
  <si>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</si>
  <si>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</si>
  <si>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</si>
  <si>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</si>
  <si>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</si>
  <si>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</si>
  <si>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</si>
  <si>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</si>
  <si>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</si>
  <si>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</si>
  <si>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</si>
  <si>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</si>
  <si>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</si>
  <si>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</si>
  <si>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</si>
  <si>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</si>
  <si>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</si>
  <si>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</si>
  <si>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</si>
  <si>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</si>
  <si>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</si>
  <si>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</si>
  <si>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</si>
  <si>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</si>
  <si>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</si>
  <si>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</si>
  <si>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</si>
  <si>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</si>
  <si>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</si>
  <si>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</si>
  <si>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</si>
  <si>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</si>
  <si>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</si>
  <si>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</si>
  <si>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</si>
  <si>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</si>
  <si>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</si>
  <si>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</si>
  <si>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</si>
  <si>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</si>
  <si>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</si>
  <si>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</si>
  <si>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</si>
  <si>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</si>
  <si>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</si>
  <si>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</si>
  <si>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</si>
  <si>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</si>
  <si>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</si>
  <si>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</si>
  <si>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</si>
  <si>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</si>
  <si>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</si>
  <si>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</si>
  <si>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</si>
  <si>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</si>
  <si>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</si>
  <si>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</si>
  <si>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</si>
  <si>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</si>
  <si>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</si>
  <si>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</si>
  <si>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</si>
  <si>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</si>
  <si>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</si>
  <si>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</si>
  <si>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</si>
  <si>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</si>
  <si>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</si>
  <si>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</si>
  <si>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</si>
  <si>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</si>
  <si>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</si>
  <si>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</si>
  <si>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</si>
  <si>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</si>
  <si>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</si>
  <si>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</si>
  <si>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</si>
  <si>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</si>
  <si>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</si>
  <si>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</si>
  <si>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</si>
  <si>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</si>
  <si>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</si>
  <si>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</si>
  <si>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</si>
  <si>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</si>
  <si>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</si>
  <si>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</si>
  <si>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</si>
  <si>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</si>
  <si>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</si>
  <si>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</si>
  <si>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</si>
  <si>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</si>
  <si>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</si>
  <si>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</si>
  <si>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</si>
  <si>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</si>
  <si>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</si>
  <si>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</si>
  <si>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</si>
  <si>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</si>
  <si>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</si>
  <si>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</si>
  <si>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</si>
  <si>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</si>
  <si>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</si>
  <si>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</si>
  <si>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</si>
  <si>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</si>
  <si>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</si>
  <si>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</si>
  <si>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</si>
  <si>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</si>
  <si>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</si>
  <si>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</si>
  <si>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</si>
  <si>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</si>
  <si>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</si>
  <si>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</si>
  <si>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</si>
  <si>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</si>
  <si>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</si>
  <si>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</si>
  <si>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</si>
  <si>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</si>
  <si>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</si>
  <si>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</si>
  <si>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</si>
  <si>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</si>
  <si>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</si>
  <si>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</si>
  <si>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</si>
  <si>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</si>
  <si>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</si>
  <si>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</si>
  <si>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</si>
  <si>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</si>
  <si>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</si>
  <si>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</si>
  <si>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</si>
  <si>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</si>
  <si>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</si>
  <si>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</si>
  <si>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</si>
  <si>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</si>
  <si>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</si>
  <si>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</si>
  <si>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</si>
  <si>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</si>
  <si>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</si>
  <si>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</si>
  <si>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</si>
  <si>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</si>
  <si>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</si>
  <si>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</si>
  <si>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</si>
  <si>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</si>
  <si>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</si>
  <si>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</si>
  <si>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</si>
  <si>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</si>
  <si>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</si>
  <si>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</si>
  <si>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</si>
  <si>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</si>
  <si>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</si>
  <si>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</si>
  <si>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</si>
  <si>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</si>
  <si>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</si>
  <si>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</si>
  <si>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</si>
  <si>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</si>
  <si>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</si>
  <si>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</si>
  <si>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</si>
  <si>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</si>
  <si>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</si>
  <si>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</si>
  <si>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</si>
  <si>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</si>
  <si>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</si>
  <si>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</si>
  <si>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</si>
  <si>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</si>
  <si>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</si>
  <si>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</si>
  <si>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</si>
  <si>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</si>
  <si>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</si>
  <si>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</si>
  <si>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</si>
  <si>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</si>
  <si>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</si>
  <si>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</si>
  <si>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</si>
  <si>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</si>
  <si>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</si>
  <si>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</si>
  <si>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</si>
  <si>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</si>
  <si>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</si>
  <si>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</si>
  <si>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</si>
  <si>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</si>
  <si>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</si>
  <si>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</si>
  <si>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</si>
  <si>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</si>
  <si>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</si>
  <si>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</si>
  <si>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</si>
  <si>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</si>
  <si>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</si>
  <si>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</si>
  <si>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</si>
  <si>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</si>
  <si>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</si>
  <si>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</si>
  <si>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</si>
  <si>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</si>
  <si>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</si>
  <si>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</si>
  <si>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</si>
  <si>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</si>
  <si>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</si>
  <si>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</si>
  <si>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</si>
  <si>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</si>
  <si>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</si>
  <si>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</si>
  <si>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</si>
  <si>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</si>
  <si>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</si>
  <si>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</si>
  <si>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</si>
  <si>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</si>
  <si>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</si>
  <si>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</si>
  <si>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</si>
  <si>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</si>
  <si>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</si>
  <si>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</si>
  <si>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</si>
  <si>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</si>
  <si>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</si>
  <si>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</si>
  <si>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</si>
  <si>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</si>
  <si>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</si>
  <si>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</si>
  <si>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</si>
  <si>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</si>
  <si>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</si>
  <si>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</si>
  <si>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</si>
  <si>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</si>
  <si>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</si>
  <si>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</si>
  <si>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</si>
  <si>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</si>
  <si>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</si>
  <si>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</si>
  <si>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</si>
  <si>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</si>
  <si>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</si>
  <si>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</si>
  <si>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</si>
  <si>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</si>
  <si>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</si>
  <si>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</si>
  <si>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</si>
  <si>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</si>
  <si>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</si>
  <si>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</si>
  <si>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</si>
  <si>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</si>
  <si>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</si>
  <si>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</si>
  <si>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</si>
  <si>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</si>
  <si>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</si>
  <si>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</si>
  <si>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</si>
  <si>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</si>
  <si>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</si>
  <si>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</si>
  <si>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</si>
  <si>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</si>
  <si>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</si>
  <si>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</si>
  <si>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</si>
  <si>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</si>
  <si>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</si>
  <si>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</si>
  <si>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</si>
  <si>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</si>
  <si>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</si>
  <si>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</si>
  <si>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</si>
  <si>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</si>
  <si>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</si>
  <si>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</si>
  <si>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</si>
  <si>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</si>
  <si>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</si>
  <si>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</si>
  <si>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</si>
  <si>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</si>
  <si>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</si>
  <si>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</si>
  <si>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</si>
  <si>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</si>
  <si>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</si>
  <si>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</si>
  <si>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</si>
  <si>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</si>
  <si>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</si>
  <si>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</si>
  <si>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</si>
  <si>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</si>
  <si>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</si>
  <si>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</si>
  <si>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</si>
  <si>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</si>
  <si>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</si>
  <si>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</si>
  <si>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</si>
  <si>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</si>
  <si>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</si>
  <si>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</si>
  <si>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</si>
  <si>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</si>
  <si>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</si>
  <si>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</si>
  <si>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</si>
  <si>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</si>
  <si>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</si>
  <si>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</si>
  <si>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</si>
  <si>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</si>
  <si>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</si>
  <si>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</si>
  <si>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</si>
  <si>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</si>
  <si>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</si>
  <si>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</si>
  <si>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</si>
  <si>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</si>
  <si>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</si>
  <si>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</si>
  <si>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</si>
  <si>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</si>
  <si>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</si>
  <si>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</si>
  <si>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</si>
  <si>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</si>
  <si>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</si>
  <si>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</si>
  <si>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</si>
  <si>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</si>
  <si>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</si>
  <si>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</si>
  <si>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</si>
  <si>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</si>
  <si>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</si>
  <si>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</si>
  <si>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</si>
  <si>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</si>
  <si>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</si>
  <si>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</si>
  <si>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</si>
  <si>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</si>
  <si>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</si>
  <si>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</si>
  <si>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</si>
  <si>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</si>
  <si>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</si>
  <si>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</si>
  <si>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</si>
  <si>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</si>
  <si>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</si>
  <si>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</si>
  <si>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</si>
  <si>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</si>
  <si>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</si>
  <si>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</si>
  <si>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</si>
  <si>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</si>
  <si>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</si>
  <si>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</si>
  <si>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</si>
  <si>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</si>
  <si>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</si>
  <si>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</si>
  <si>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</si>
  <si>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</si>
  <si>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</si>
  <si>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</si>
  <si>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</si>
  <si>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</si>
  <si>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</si>
  <si>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</si>
  <si>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</si>
  <si>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</si>
  <si>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</si>
  <si>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</si>
  <si>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</si>
  <si>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</si>
  <si>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</si>
  <si>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</si>
  <si>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</si>
  <si>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</si>
  <si>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</si>
  <si>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</si>
  <si>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</si>
  <si>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</si>
  <si>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</si>
  <si>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</si>
  <si>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</si>
  <si>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</si>
  <si>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</si>
  <si>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</si>
  <si>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</si>
  <si>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</si>
  <si>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</si>
  <si>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</si>
  <si>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</si>
  <si>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</si>
  <si>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</si>
  <si>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</si>
  <si>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</si>
  <si>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</si>
  <si>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</si>
  <si>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</si>
  <si>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</si>
  <si>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</si>
  <si>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</si>
  <si>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</si>
  <si>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</si>
  <si>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</si>
  <si>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</si>
  <si>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</si>
  <si>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</si>
  <si>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</si>
  <si>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</si>
  <si>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</si>
  <si>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</si>
  <si>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</si>
  <si>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</si>
  <si>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</si>
  <si>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</si>
  <si>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</si>
  <si>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</si>
  <si>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</si>
  <si>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</si>
  <si>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</si>
  <si>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</si>
  <si>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</si>
  <si>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</si>
  <si>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</si>
  <si>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</si>
  <si>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</si>
  <si>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</si>
  <si>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</si>
  <si>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</si>
  <si>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</si>
  <si>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</si>
  <si>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</si>
  <si>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</si>
  <si>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</si>
  <si>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</si>
  <si>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</si>
  <si>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</si>
  <si>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</si>
  <si>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</si>
  <si>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</si>
  <si>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</si>
  <si>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</si>
  <si>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</si>
  <si>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</si>
  <si>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</si>
  <si>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</si>
  <si>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</si>
  <si>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</si>
  <si>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</si>
  <si>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</si>
  <si>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</si>
  <si>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</si>
  <si>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</si>
  <si>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</si>
  <si>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</si>
  <si>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</si>
  <si>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</si>
  <si>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</si>
  <si>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</si>
  <si>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</si>
  <si>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</si>
  <si>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</si>
  <si>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</si>
  <si>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</si>
  <si>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</si>
  <si>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</si>
  <si>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</si>
  <si>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</si>
  <si>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</si>
  <si>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</si>
  <si>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</si>
  <si>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</si>
  <si>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</si>
  <si>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</si>
  <si>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</si>
  <si>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</si>
  <si>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</si>
  <si>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</si>
  <si>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</si>
  <si>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</si>
  <si>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</si>
  <si>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</si>
  <si>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</si>
  <si>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</si>
  <si>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</si>
  <si>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</si>
  <si>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</si>
  <si>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</si>
  <si>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</si>
  <si>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</si>
  <si>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</si>
  <si>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</si>
  <si>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</si>
  <si>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</si>
  <si>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</si>
  <si>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</si>
  <si>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</si>
  <si>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</si>
  <si>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</si>
  <si>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</si>
  <si>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</si>
  <si>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</si>
  <si>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</si>
  <si>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</si>
  <si>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</si>
  <si>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</si>
  <si>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</si>
  <si>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</si>
  <si>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</si>
  <si>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</si>
  <si>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</si>
  <si>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</si>
  <si>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</si>
  <si>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</si>
  <si>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</si>
  <si>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</si>
  <si>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</si>
  <si>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</si>
  <si>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</si>
  <si>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</si>
  <si>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</si>
  <si>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</si>
  <si>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</si>
  <si>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</si>
  <si>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</si>
  <si>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</si>
  <si>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</si>
  <si>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</si>
  <si>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</si>
  <si>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</si>
  <si>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</si>
  <si>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</si>
  <si>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</si>
  <si>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</si>
  <si>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</si>
  <si>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</si>
  <si>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</si>
  <si>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</si>
  <si>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</si>
  <si>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</si>
  <si>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</si>
  <si>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</si>
  <si>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</si>
  <si>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</si>
  <si>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</si>
  <si>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</si>
  <si>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</si>
  <si>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</si>
  <si>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</si>
  <si>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</si>
  <si>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</si>
  <si>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</si>
  <si>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</si>
  <si>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</si>
  <si>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</si>
  <si>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</si>
  <si>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</si>
  <si>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</si>
  <si>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</si>
  <si>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</si>
  <si>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</si>
  <si>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</si>
  <si>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</si>
  <si>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</si>
  <si>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</si>
  <si>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</si>
  <si>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</si>
  <si>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</si>
  <si>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</si>
  <si>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</si>
  <si>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</si>
  <si>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</si>
  <si>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</si>
  <si>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</si>
  <si>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</si>
  <si>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</si>
  <si>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</si>
  <si>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</si>
  <si>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</si>
  <si>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</si>
  <si>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</si>
  <si>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</si>
  <si>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</si>
  <si>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</si>
  <si>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</si>
  <si>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</si>
  <si>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</si>
  <si>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</si>
  <si>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</si>
  <si>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</si>
  <si>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</si>
  <si>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</si>
  <si>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</si>
  <si>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</si>
  <si>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</si>
  <si>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</si>
  <si>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</si>
  <si>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</si>
  <si>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</si>
  <si>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</si>
  <si>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</si>
  <si>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</si>
  <si>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</si>
  <si>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</si>
  <si>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</si>
  <si>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</si>
  <si>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</si>
  <si>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</si>
  <si>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</si>
  <si>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</si>
  <si>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</si>
  <si>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</si>
  <si>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</si>
  <si>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</si>
  <si>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</si>
  <si>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</si>
  <si>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</si>
  <si>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</si>
  <si>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</si>
  <si>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</si>
  <si>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</si>
  <si>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</si>
  <si>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</si>
  <si>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</si>
  <si>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</si>
  <si>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</si>
  <si>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</si>
  <si>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</si>
  <si>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</si>
  <si>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</si>
  <si>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</si>
  <si>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</si>
  <si>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</si>
  <si>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</si>
  <si>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</si>
  <si>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</si>
  <si>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</si>
  <si>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</si>
  <si>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</si>
  <si>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</si>
  <si>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</si>
  <si>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</si>
  <si>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</si>
  <si>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</si>
  <si>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</si>
  <si>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</si>
  <si>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</si>
  <si>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</si>
  <si>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</si>
  <si>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</si>
  <si>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</si>
  <si>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</si>
  <si>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</si>
  <si>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</si>
  <si>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</si>
  <si>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</si>
  <si>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</si>
  <si>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</si>
  <si>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</si>
  <si>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</si>
  <si>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</si>
  <si>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</si>
  <si>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</si>
  <si>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</si>
  <si>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</si>
  <si>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</si>
  <si>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</si>
  <si>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</si>
  <si>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</si>
  <si>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</si>
  <si>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</si>
  <si>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</si>
  <si>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</si>
  <si>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</si>
  <si>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</si>
  <si>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</si>
  <si>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</si>
  <si>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</si>
  <si>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</si>
  <si>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</si>
  <si>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</si>
  <si>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</si>
  <si>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</si>
  <si>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</si>
  <si>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</si>
  <si>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</si>
  <si>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</si>
  <si>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</si>
  <si>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</si>
  <si>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</si>
  <si>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</si>
  <si>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</si>
  <si>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</si>
  <si>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</si>
  <si>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</si>
  <si>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</si>
  <si>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</si>
  <si>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</si>
  <si>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</si>
  <si>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</si>
  <si>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</si>
  <si>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</si>
  <si>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</si>
  <si>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</si>
  <si>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</si>
  <si>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</si>
  <si>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</si>
  <si>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</si>
  <si>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</si>
  <si>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</si>
  <si>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</si>
  <si>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</si>
  <si>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</si>
  <si>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</si>
  <si>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</si>
  <si>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</si>
  <si>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</si>
  <si>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</si>
  <si>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</si>
  <si>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</si>
  <si>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</si>
  <si>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</si>
  <si>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</si>
  <si>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</si>
  <si>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</si>
  <si>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</si>
  <si>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</si>
  <si>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</si>
  <si>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</si>
  <si>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</si>
  <si>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</si>
  <si>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</si>
  <si>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</si>
  <si>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</si>
  <si>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</si>
  <si>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</si>
  <si>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</si>
  <si>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</si>
  <si>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</si>
  <si>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</si>
  <si>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</si>
  <si>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</si>
  <si>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</si>
  <si>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</si>
  <si>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</si>
  <si>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</si>
  <si>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</si>
  <si>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</si>
  <si>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</si>
  <si>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</si>
  <si>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</si>
  <si>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</si>
  <si>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</si>
  <si>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</si>
  <si>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</si>
  <si>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</si>
  <si>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</si>
  <si>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</si>
  <si>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</si>
  <si>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</si>
  <si>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</si>
  <si>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</si>
  <si>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</si>
  <si>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</si>
  <si>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</si>
  <si>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</si>
  <si>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</si>
  <si>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</si>
  <si>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</si>
  <si>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</si>
  <si>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</si>
  <si>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</si>
  <si>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</si>
  <si>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</si>
  <si>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</si>
  <si>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</si>
  <si>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</si>
  <si>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</si>
  <si>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</si>
  <si>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</si>
  <si>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</si>
  <si>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</si>
  <si>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</si>
  <si>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</si>
  <si>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</si>
  <si>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</si>
  <si>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</si>
  <si>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</si>
  <si>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</si>
  <si>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</si>
  <si>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</si>
  <si>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</si>
  <si>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</si>
  <si>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</si>
  <si>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</si>
  <si>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</si>
  <si>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</si>
  <si>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</si>
  <si>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</si>
  <si>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</si>
  <si>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</si>
  <si>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</si>
  <si>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</si>
  <si>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</si>
  <si>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</si>
  <si>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</si>
  <si>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</si>
  <si>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</si>
  <si>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</si>
  <si>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</si>
  <si>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</si>
  <si>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</si>
  <si>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</si>
  <si>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</si>
  <si>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</si>
  <si>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</si>
  <si>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</si>
  <si>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</si>
  <si>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</si>
  <si>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</si>
  <si>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</si>
  <si>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</si>
  <si>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</si>
  <si>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</si>
  <si>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</si>
  <si>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</si>
  <si>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</si>
  <si>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</si>
  <si>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</si>
  <si>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</si>
  <si>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</si>
  <si>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</si>
  <si>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</si>
  <si>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</si>
  <si>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</si>
  <si>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</si>
  <si>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</si>
  <si>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</si>
  <si>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</si>
  <si>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</si>
  <si>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</si>
  <si>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</si>
  <si>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</si>
  <si>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</si>
  <si>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</si>
  <si>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</si>
  <si>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</si>
  <si>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</si>
  <si>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</si>
  <si>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</si>
  <si>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</si>
  <si>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</si>
  <si>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</si>
  <si>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</si>
  <si>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</si>
  <si>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</si>
  <si>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</si>
  <si>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</si>
  <si>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</si>
  <si>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</si>
  <si>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</si>
  <si>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</si>
  <si>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</si>
  <si>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</si>
  <si>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</si>
  <si>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</si>
  <si>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</si>
  <si>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</si>
  <si>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</si>
  <si>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</si>
  <si>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</si>
  <si>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</si>
  <si>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</si>
  <si>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</si>
  <si>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</si>
  <si>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</si>
  <si>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</si>
  <si>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</si>
  <si>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</si>
  <si>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</si>
  <si>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</si>
  <si>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</si>
  <si>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</si>
  <si>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</si>
  <si>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</si>
  <si>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</si>
  <si>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</si>
  <si>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</si>
  <si>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</si>
  <si>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</si>
  <si>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</si>
  <si>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</si>
  <si>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</si>
  <si>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</si>
  <si>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</si>
  <si>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</si>
  <si>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</si>
  <si>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</si>
  <si>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</si>
  <si>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</si>
  <si>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</si>
  <si>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</si>
  <si>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</si>
  <si>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</si>
  <si>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</si>
  <si>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</si>
  <si>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</si>
  <si>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</si>
  <si>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</si>
  <si>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</si>
  <si>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</si>
  <si>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</si>
  <si>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</si>
  <si>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</si>
  <si>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</si>
  <si>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</si>
  <si>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</si>
  <si>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</si>
  <si>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</si>
  <si>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</si>
  <si>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</si>
  <si>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</si>
  <si>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</si>
  <si>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</si>
  <si>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</si>
  <si>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</si>
  <si>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</si>
  <si>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</si>
  <si>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</si>
  <si>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</si>
  <si>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</si>
  <si>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</si>
  <si>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</si>
  <si>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</si>
  <si>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</si>
  <si>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</si>
  <si>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</si>
  <si>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</si>
  <si>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</si>
  <si>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</si>
  <si>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</si>
  <si>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</si>
  <si>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</si>
  <si>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</si>
  <si>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</si>
  <si>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</si>
  <si>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</si>
  <si>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</si>
  <si>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</si>
  <si>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</si>
  <si>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</si>
  <si>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</si>
  <si>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</si>
  <si>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</si>
  <si>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</si>
  <si>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</si>
  <si>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</si>
  <si>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</si>
  <si>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</si>
  <si>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</si>
  <si>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</si>
  <si>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</si>
  <si>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</si>
  <si>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</si>
  <si>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</si>
  <si>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</si>
  <si>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</si>
  <si>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</si>
  <si>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</si>
  <si>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</si>
  <si>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</si>
  <si>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</si>
  <si>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</si>
  <si>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</si>
  <si>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</si>
  <si>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</si>
  <si>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</si>
  <si>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</si>
  <si>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</si>
  <si>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</si>
  <si>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</si>
  <si>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</si>
  <si>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</si>
  <si>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</si>
  <si>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</si>
  <si>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</si>
  <si>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</si>
  <si>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</si>
  <si>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</si>
  <si>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</si>
  <si>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</si>
  <si>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</si>
  <si>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</si>
  <si>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</si>
  <si>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</si>
  <si>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</si>
  <si>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</si>
  <si>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</si>
  <si>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</si>
  <si>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</si>
  <si>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</si>
  <si>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</si>
  <si>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</si>
  <si>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</si>
  <si>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</si>
  <si>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</si>
  <si>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</si>
  <si>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</si>
  <si>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</si>
  <si>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</si>
  <si>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</si>
  <si>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</si>
  <si>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</si>
  <si>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</si>
  <si>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</si>
  <si>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</si>
  <si>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</si>
  <si>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</si>
  <si>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</si>
  <si>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</si>
  <si>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</si>
  <si>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</si>
  <si>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</si>
  <si>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</si>
  <si>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</si>
  <si>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</si>
  <si>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</si>
  <si>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</si>
  <si>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</si>
  <si>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</si>
  <si>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</si>
  <si>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</si>
  <si>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</si>
  <si>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</si>
  <si>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</si>
  <si>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</si>
  <si>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</si>
  <si>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</si>
  <si>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</si>
  <si>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</si>
  <si>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</si>
  <si>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</si>
  <si>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</si>
  <si>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</si>
  <si>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</si>
  <si>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</si>
  <si>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</si>
  <si>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</si>
  <si>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</si>
  <si>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</si>
  <si>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</si>
  <si>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</si>
  <si>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</si>
  <si>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</si>
  <si>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</si>
  <si>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</si>
  <si>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</si>
  <si>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</si>
  <si>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</si>
  <si>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</si>
  <si>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</si>
  <si>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</si>
  <si>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</si>
  <si>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</si>
  <si>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</si>
  <si>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</si>
  <si>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</si>
  <si>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</si>
  <si>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</si>
  <si>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</si>
  <si>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</si>
  <si>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</si>
  <si>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</si>
  <si>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</si>
  <si>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</si>
  <si>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</si>
  <si>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</si>
  <si>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</si>
  <si>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</si>
  <si>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</si>
  <si>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</si>
  <si>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</si>
  <si>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</si>
  <si>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</si>
  <si>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</si>
  <si>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</si>
  <si>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</si>
  <si>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</si>
  <si>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</si>
  <si>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</si>
  <si>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</si>
  <si>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</si>
  <si>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</si>
  <si>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</si>
  <si>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</si>
  <si>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</si>
  <si>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</si>
  <si>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</si>
  <si>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</si>
  <si>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</si>
  <si>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</si>
  <si>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</si>
  <si>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</si>
  <si>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</si>
  <si>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</si>
  <si>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</si>
  <si>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</si>
  <si>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</si>
  <si>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</si>
  <si>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</si>
  <si>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</si>
  <si>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</si>
  <si>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</si>
  <si>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</si>
  <si>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</si>
  <si>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</si>
  <si>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</si>
  <si>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</si>
  <si>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</si>
  <si>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</si>
  <si>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</si>
  <si>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</si>
  <si>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</si>
  <si>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</si>
  <si>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</si>
  <si>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</si>
  <si>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</si>
  <si>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</si>
  <si>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</si>
  <si>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</si>
  <si>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</si>
  <si>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</si>
  <si>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</si>
  <si>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</si>
  <si>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</si>
  <si>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</si>
  <si>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</si>
  <si>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</si>
  <si>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</si>
  <si>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</si>
  <si>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</si>
  <si>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</si>
  <si>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</si>
  <si>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</si>
  <si>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</si>
  <si>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</si>
  <si>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</si>
  <si>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</si>
  <si>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</si>
  <si>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</si>
  <si>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</si>
  <si>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</si>
  <si>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</si>
  <si>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</si>
  <si>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</si>
  <si>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</si>
  <si>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</si>
  <si>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</si>
  <si>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</si>
  <si>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</si>
  <si>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</si>
  <si>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</si>
  <si>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</si>
  <si>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</si>
  <si>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</si>
  <si>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</si>
  <si>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</si>
  <si>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</si>
  <si>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</si>
  <si>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</si>
  <si>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</si>
  <si>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</si>
  <si>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</si>
  <si>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</si>
  <si>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</si>
  <si>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</si>
  <si>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</si>
  <si>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</si>
  <si>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</si>
  <si>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</si>
  <si>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</si>
  <si>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</si>
  <si>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</si>
  <si>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</si>
  <si>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</si>
  <si>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</si>
  <si>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</si>
  <si>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</si>
  <si>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</si>
  <si>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</si>
  <si>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</si>
  <si>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</si>
  <si>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</si>
  <si>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</si>
  <si>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</si>
  <si>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</si>
  <si>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</si>
  <si>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</si>
  <si>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</si>
  <si>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</si>
  <si>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</si>
  <si>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</si>
  <si>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</si>
  <si>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</si>
  <si>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</si>
  <si>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</si>
  <si>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</si>
  <si>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</si>
  <si>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</si>
  <si>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</si>
  <si>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</si>
  <si>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</si>
  <si>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</si>
  <si>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</si>
  <si>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</si>
  <si>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</si>
  <si>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</si>
  <si>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</si>
  <si>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</si>
  <si>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</si>
  <si>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</si>
  <si>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</si>
  <si>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</si>
  <si>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</si>
  <si>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</si>
  <si>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</si>
  <si>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</si>
  <si>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</si>
  <si>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</si>
  <si>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</si>
  <si>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</si>
  <si>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</si>
  <si>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</si>
  <si>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</si>
  <si>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</si>
  <si>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</si>
  <si>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</si>
  <si>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</si>
  <si>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</si>
  <si>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</si>
  <si>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</si>
  <si>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</si>
  <si>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</si>
  <si>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</si>
  <si>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</si>
  <si>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</si>
  <si>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</si>
  <si>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</si>
  <si>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</si>
  <si>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</si>
  <si>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</si>
  <si>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</si>
  <si>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</si>
  <si>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</si>
  <si>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</si>
  <si>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</si>
  <si>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</si>
  <si>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</si>
  <si>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</si>
  <si>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</si>
  <si>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</si>
  <si>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</si>
  <si>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</si>
  <si>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</si>
  <si>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</si>
  <si>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</si>
  <si>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</si>
  <si>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</si>
  <si>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</si>
  <si>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</si>
  <si>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</si>
  <si>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</si>
  <si>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</si>
  <si>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</si>
  <si>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</si>
  <si>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</si>
  <si>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</si>
  <si>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</si>
  <si>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</si>
  <si>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</si>
  <si>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</si>
  <si>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</si>
  <si>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</si>
  <si>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</si>
  <si>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</si>
  <si>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</si>
  <si>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</si>
  <si>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</si>
  <si>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</si>
  <si>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</si>
  <si>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</si>
  <si>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</si>
  <si>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</si>
  <si>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</si>
  <si>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</si>
  <si>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</si>
  <si>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</si>
  <si>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</si>
  <si>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</si>
  <si>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</si>
  <si>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</si>
  <si>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</si>
  <si>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</si>
  <si>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</si>
  <si>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</si>
  <si>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</si>
  <si>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</si>
  <si>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</si>
  <si>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</si>
  <si>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</si>
  <si>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</si>
  <si>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</si>
  <si>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</si>
  <si>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</si>
  <si>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</si>
  <si>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</si>
  <si>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</si>
  <si>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</si>
  <si>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</si>
  <si>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</si>
  <si>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</si>
  <si>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</si>
  <si>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</si>
  <si>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</si>
  <si>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</si>
  <si>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</si>
  <si>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</si>
  <si>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</si>
  <si>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</si>
  <si>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</si>
  <si>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</si>
  <si>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</si>
  <si>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</si>
  <si>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</si>
  <si>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</si>
  <si>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</si>
  <si>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</si>
  <si>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</si>
  <si>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</si>
  <si>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</si>
  <si>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</si>
  <si>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</si>
  <si>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</si>
  <si>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</si>
  <si>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</si>
  <si>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</si>
  <si>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</si>
  <si>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</si>
  <si>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</si>
  <si>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</si>
  <si>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</si>
  <si>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</si>
  <si>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</si>
  <si>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</si>
  <si>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</si>
  <si>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</si>
  <si>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</si>
  <si>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</si>
  <si>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</si>
  <si>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</si>
  <si>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</si>
  <si>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</si>
  <si>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</si>
  <si>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</si>
  <si>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</si>
  <si>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</si>
  <si>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</si>
  <si>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</si>
  <si>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</si>
  <si>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</si>
  <si>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</si>
  <si>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</si>
  <si>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</si>
  <si>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</si>
  <si>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</si>
  <si>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</si>
  <si>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</si>
  <si>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</si>
  <si>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</si>
  <si>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</si>
  <si>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</si>
  <si>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</si>
  <si>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</si>
  <si>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</si>
  <si>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</si>
  <si>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</si>
  <si>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</si>
  <si>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</si>
  <si>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</si>
  <si>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</si>
  <si>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</si>
  <si>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</si>
  <si>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</si>
  <si>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</si>
  <si>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</si>
  <si>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</si>
  <si>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</si>
  <si>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</si>
  <si>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</si>
  <si>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</si>
  <si>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</si>
  <si>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</si>
  <si>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</si>
  <si>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</si>
  <si>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</si>
  <si>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</si>
  <si>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</si>
  <si>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</si>
  <si>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</si>
  <si>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</si>
  <si>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</si>
  <si>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</si>
  <si>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</si>
  <si>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</si>
  <si>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</si>
  <si>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</si>
  <si>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</si>
  <si>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</si>
  <si>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</si>
  <si>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</si>
  <si>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</si>
  <si>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</si>
  <si>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</si>
  <si>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</si>
  <si>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</si>
  <si>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</si>
  <si>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</si>
  <si>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</si>
  <si>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</si>
  <si>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</si>
  <si>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</si>
  <si>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</si>
  <si>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</si>
  <si>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</si>
  <si>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</si>
  <si>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</si>
  <si>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</si>
  <si>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</si>
  <si>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</si>
  <si>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</si>
  <si>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</si>
  <si>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</si>
  <si>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</si>
  <si>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</si>
  <si>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</si>
  <si>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</si>
  <si>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</si>
  <si>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</si>
  <si>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</si>
  <si>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</si>
  <si>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</si>
  <si>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</si>
  <si>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</si>
  <si>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</si>
  <si>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</si>
  <si>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</si>
  <si>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</si>
  <si>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</si>
  <si>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</si>
  <si>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</si>
  <si>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</si>
  <si>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</si>
  <si>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</si>
  <si>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</si>
  <si>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</si>
  <si>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</si>
  <si>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</si>
  <si>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</si>
  <si>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</si>
  <si>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</si>
  <si>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</si>
  <si>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</si>
  <si>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</si>
  <si>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</si>
  <si>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</si>
  <si>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</si>
  <si>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</si>
  <si>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</si>
  <si>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</si>
  <si>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</si>
  <si>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</si>
  <si>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</si>
  <si>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</si>
  <si>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</si>
  <si>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</si>
  <si>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</si>
  <si>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</si>
  <si>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</si>
  <si>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</si>
  <si>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</si>
  <si>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</si>
  <si>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</si>
  <si>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</si>
  <si>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</si>
  <si>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</si>
  <si>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</si>
  <si>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</si>
  <si>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</si>
  <si>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</si>
  <si>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</si>
  <si>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</si>
  <si>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</si>
  <si>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</si>
  <si>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</si>
  <si>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</si>
  <si>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</si>
  <si>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</si>
  <si>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</si>
  <si>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</si>
  <si>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</si>
  <si>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</si>
  <si>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</si>
  <si>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</si>
  <si>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</si>
  <si>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</si>
  <si>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</si>
  <si>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</si>
  <si>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</si>
  <si>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</si>
  <si>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</si>
  <si>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</si>
  <si>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</si>
  <si>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</si>
  <si>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</si>
  <si>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</si>
  <si>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</si>
  <si>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</si>
  <si>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</si>
  <si>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</si>
  <si>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</si>
  <si>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</si>
  <si>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</si>
  <si>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</si>
  <si>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</si>
  <si>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</si>
  <si>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</si>
  <si>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</si>
  <si>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</si>
  <si>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</si>
  <si>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</si>
  <si>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</si>
  <si>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</si>
  <si>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</si>
  <si>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</si>
  <si>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</si>
  <si>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</si>
  <si>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</si>
  <si>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</si>
  <si>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</si>
  <si>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</si>
  <si>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</si>
  <si>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</si>
  <si>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</si>
  <si>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</si>
  <si>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</si>
  <si>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</si>
  <si>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</si>
  <si>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</si>
  <si>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</si>
  <si>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</si>
  <si>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</si>
  <si>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</si>
  <si>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</si>
  <si>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</si>
  <si>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</si>
  <si>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</si>
  <si>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</si>
  <si>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</si>
  <si>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</si>
  <si>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</si>
  <si>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</si>
  <si>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</si>
  <si>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</si>
  <si>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</si>
  <si>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</si>
  <si>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</si>
  <si>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</si>
  <si>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</si>
  <si>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</si>
  <si>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</si>
  <si>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</si>
  <si>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</si>
  <si>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</si>
  <si>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</si>
  <si>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</si>
  <si>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</si>
  <si>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</si>
  <si>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</si>
  <si>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</si>
  <si>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</si>
  <si>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</si>
  <si>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</si>
  <si>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</si>
  <si>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</si>
  <si>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</si>
  <si>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</si>
  <si>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</si>
  <si>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</si>
  <si>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</si>
  <si>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</si>
  <si>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</si>
  <si>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</si>
  <si>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</si>
  <si>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</si>
  <si>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</si>
  <si>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</si>
  <si>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</si>
  <si>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</si>
  <si>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</si>
  <si>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</si>
  <si>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</si>
  <si>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</si>
  <si>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</si>
  <si>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</si>
  <si>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</si>
  <si>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</si>
  <si>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</si>
  <si>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</si>
  <si>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</si>
  <si>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</si>
  <si>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</si>
  <si>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</si>
  <si>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</si>
  <si>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</si>
  <si>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</si>
  <si>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</si>
  <si>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</si>
  <si>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</si>
  <si>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</si>
  <si>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</si>
  <si>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</si>
  <si>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</si>
  <si>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</si>
  <si>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</si>
  <si>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</si>
  <si>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</si>
  <si>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</si>
  <si>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</si>
  <si>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</si>
  <si>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</si>
  <si>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</si>
  <si>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</si>
  <si>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</si>
  <si>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</si>
  <si>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</si>
  <si>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</si>
  <si>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</si>
  <si>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</si>
  <si>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</si>
  <si>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</si>
  <si>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</si>
  <si>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</si>
  <si>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</si>
  <si>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</si>
  <si>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</si>
  <si>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</si>
  <si>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</si>
  <si>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</si>
  <si>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</si>
  <si>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</si>
  <si>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</si>
  <si>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</si>
  <si>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</si>
  <si>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</si>
  <si>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</si>
  <si>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</si>
  <si>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</si>
  <si>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</si>
  <si>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</si>
  <si>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</si>
  <si>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</si>
  <si>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</si>
  <si>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</si>
  <si>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</si>
  <si>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</si>
  <si>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</si>
  <si>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</si>
  <si>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</si>
  <si>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</si>
  <si>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</si>
  <si>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</si>
  <si>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</si>
  <si>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</si>
  <si>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</si>
  <si>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</si>
  <si>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</si>
  <si>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</si>
  <si>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</si>
  <si>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</si>
  <si>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</si>
  <si>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</si>
  <si>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</si>
  <si>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</si>
  <si>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</si>
  <si>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</si>
  <si>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</si>
  <si>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</si>
  <si>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</si>
  <si>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</si>
  <si>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</si>
  <si>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</si>
  <si>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</si>
  <si>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</si>
  <si>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</si>
  <si>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</si>
  <si>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</si>
  <si>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</si>
  <si>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</si>
  <si>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</si>
  <si>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</si>
  <si>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</si>
  <si>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</si>
  <si>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</si>
  <si>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</si>
  <si>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</si>
  <si>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</si>
  <si>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</si>
  <si>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</si>
  <si>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</si>
  <si>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</si>
  <si>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</si>
  <si>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</si>
  <si>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</si>
  <si>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</si>
  <si>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</si>
  <si>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</si>
  <si>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</si>
  <si>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</si>
  <si>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</si>
  <si>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</si>
  <si>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</si>
  <si>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</si>
  <si>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</si>
  <si>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</si>
  <si>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</si>
  <si>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</si>
  <si>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</si>
  <si>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</si>
  <si>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</si>
  <si>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</si>
  <si>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</si>
  <si>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</si>
  <si>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</si>
  <si>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</si>
  <si>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</si>
  <si>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</si>
  <si>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</si>
  <si>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</si>
  <si>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</si>
  <si>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</si>
  <si>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</si>
  <si>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</si>
  <si>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</si>
  <si>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</si>
  <si>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</si>
  <si>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</si>
  <si>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</si>
  <si>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</si>
  <si>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</si>
  <si>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</si>
  <si>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</si>
  <si>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</si>
  <si>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</si>
  <si>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</si>
  <si>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</si>
  <si>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</si>
  <si>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</si>
  <si>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</si>
  <si>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</si>
  <si>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</si>
  <si>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</si>
  <si>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</si>
  <si>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</si>
  <si>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</si>
  <si>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</si>
  <si>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</si>
  <si>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</si>
  <si>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</si>
  <si>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</si>
  <si>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</si>
  <si>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</si>
  <si>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</si>
  <si>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</si>
  <si>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</si>
  <si>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</si>
  <si>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</si>
  <si>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</si>
  <si>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</si>
  <si>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</si>
  <si>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</si>
  <si>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</si>
  <si>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</si>
  <si>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</si>
  <si>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</si>
  <si>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</si>
  <si>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</si>
  <si>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</si>
  <si>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</si>
  <si>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</si>
  <si>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</si>
  <si>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</si>
  <si>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</si>
  <si>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</si>
  <si>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</si>
  <si>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</si>
  <si>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</si>
  <si>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</si>
  <si>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</si>
  <si>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</si>
  <si>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</si>
  <si>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</si>
  <si>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</si>
  <si>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</si>
  <si>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</si>
  <si>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</si>
  <si>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</si>
  <si>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</si>
  <si>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</si>
  <si>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</si>
  <si>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</si>
  <si>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</si>
  <si>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</si>
  <si>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</si>
  <si>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</si>
  <si>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</si>
  <si>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</si>
  <si>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</si>
  <si>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</si>
  <si>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</si>
  <si>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</si>
  <si>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</si>
  <si>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</si>
  <si>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</si>
  <si>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</si>
  <si>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</si>
  <si>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</si>
  <si>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</si>
  <si>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</si>
  <si>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</si>
  <si>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</si>
  <si>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</si>
  <si>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</si>
  <si>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</si>
  <si>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</si>
  <si>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</si>
  <si>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</si>
  <si>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</si>
  <si>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</si>
  <si>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</si>
  <si>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</si>
  <si>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</si>
  <si>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</si>
  <si>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</si>
  <si>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</si>
  <si>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</si>
  <si>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</si>
  <si>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</si>
  <si>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</si>
  <si>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</si>
  <si>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</si>
  <si>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</si>
  <si>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</si>
  <si>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</si>
  <si>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</si>
  <si>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</si>
  <si>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</si>
  <si>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</si>
  <si>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</si>
  <si>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</si>
  <si>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</si>
  <si>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</si>
  <si>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</si>
  <si>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</si>
  <si>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</si>
  <si>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</si>
  <si>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</si>
  <si>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</si>
  <si>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</si>
  <si>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</si>
  <si>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</si>
  <si>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</si>
  <si>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</si>
  <si>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</si>
  <si>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</si>
  <si>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</si>
  <si>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</si>
  <si>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</si>
  <si>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</si>
  <si>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</si>
  <si>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</si>
  <si>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</si>
  <si>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</si>
  <si>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</si>
  <si>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</si>
  <si>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</si>
  <si>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</si>
  <si>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</si>
  <si>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</si>
  <si>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</si>
  <si>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</si>
  <si>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</si>
  <si>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</si>
  <si>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</si>
  <si>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</si>
  <si>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</si>
  <si>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</si>
  <si>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</si>
  <si>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</si>
  <si>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</si>
  <si>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</si>
  <si>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</si>
  <si>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</si>
  <si>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</si>
  <si>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</si>
  <si>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</si>
  <si>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</si>
  <si>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</si>
  <si>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</si>
  <si>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</si>
  <si>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</si>
  <si>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</si>
  <si>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</si>
  <si>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</si>
  <si>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</si>
  <si>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</si>
  <si>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</si>
  <si>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</si>
  <si>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</si>
  <si>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</si>
  <si>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</si>
  <si>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</si>
  <si>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</si>
  <si>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</si>
  <si>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</si>
  <si>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</si>
  <si>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</si>
  <si>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</si>
  <si>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</si>
  <si>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</si>
  <si>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</si>
  <si>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</si>
  <si>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</si>
  <si>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</si>
  <si>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</si>
  <si>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</si>
  <si>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</si>
  <si>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</si>
  <si>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</si>
  <si>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</si>
  <si>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</si>
  <si>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</si>
  <si>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</si>
  <si>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</si>
  <si>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</si>
  <si>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</si>
  <si>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</si>
  <si>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</si>
  <si>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</si>
  <si>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</si>
  <si>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</si>
  <si>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</si>
  <si>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</si>
  <si>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</si>
  <si>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</si>
  <si>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</si>
  <si>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</si>
  <si>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</si>
  <si>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</si>
  <si>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</si>
  <si>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</si>
  <si>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</si>
  <si>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</si>
  <si>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</si>
  <si>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</si>
  <si>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</si>
  <si>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</si>
  <si>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</si>
  <si>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</si>
  <si>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</si>
  <si>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</si>
  <si>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</si>
  <si>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</si>
  <si>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</si>
  <si>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</si>
  <si>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</si>
  <si>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</si>
  <si>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</si>
  <si>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</si>
  <si>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</si>
  <si>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</si>
  <si>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</si>
  <si>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</si>
  <si>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</si>
  <si>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</si>
  <si>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</si>
  <si>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</si>
  <si>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</si>
  <si>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</si>
  <si>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</si>
  <si>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</si>
  <si>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</si>
  <si>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</si>
  <si>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</si>
  <si>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</si>
  <si>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</si>
  <si>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</si>
  <si>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</si>
  <si>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</si>
  <si>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</si>
  <si>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</si>
  <si>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</si>
  <si>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</si>
  <si>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</si>
  <si>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</si>
  <si>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</si>
  <si>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</si>
  <si>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</si>
  <si>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</si>
  <si>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</si>
  <si>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</si>
  <si>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</si>
  <si>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</si>
  <si>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</si>
  <si>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</si>
  <si>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</si>
  <si>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</si>
  <si>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</si>
  <si>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</si>
  <si>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</si>
  <si>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</si>
  <si>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</si>
  <si>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</si>
  <si>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</si>
  <si>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</si>
  <si>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</si>
  <si>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</si>
  <si>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</si>
  <si>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</si>
  <si>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</si>
  <si>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</si>
  <si>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</si>
  <si>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</si>
  <si>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</si>
  <si>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</si>
  <si>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</si>
  <si>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</si>
  <si>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</si>
  <si>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</si>
  <si>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</si>
  <si>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</si>
  <si>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</si>
  <si>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</si>
  <si>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</si>
  <si>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</si>
  <si>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</si>
  <si>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</si>
  <si>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</si>
  <si>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</si>
  <si>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</si>
  <si>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</si>
  <si>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</si>
  <si>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</si>
  <si>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</si>
  <si>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</si>
  <si>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</si>
  <si>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</si>
  <si>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</si>
  <si>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</si>
  <si>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</si>
  <si>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</si>
  <si>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</si>
  <si>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</si>
  <si>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</si>
  <si>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</si>
  <si>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</si>
  <si>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</si>
  <si>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</si>
  <si>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</si>
  <si>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</si>
  <si>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</si>
  <si>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</si>
  <si>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</si>
  <si>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</si>
  <si>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</si>
  <si>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</si>
  <si>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</si>
  <si>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</si>
  <si>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</si>
  <si>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</si>
  <si>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</si>
  <si>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</si>
  <si>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</si>
  <si>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</si>
  <si>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</si>
  <si>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</si>
  <si>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</si>
  <si>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</si>
  <si>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</si>
  <si>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</si>
  <si>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</si>
  <si>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</si>
  <si>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</si>
  <si>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</si>
  <si>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</si>
  <si>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</si>
  <si>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</si>
  <si>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</si>
  <si>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</si>
  <si>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</si>
  <si>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</si>
  <si>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</si>
  <si>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</si>
  <si>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</si>
  <si>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</si>
  <si>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</si>
  <si>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</si>
  <si>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</si>
  <si>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</si>
  <si>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</si>
  <si>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</si>
  <si>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</si>
  <si>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</si>
  <si>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</si>
  <si>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</si>
  <si>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</si>
  <si>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</si>
  <si>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</si>
  <si>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</si>
  <si>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</si>
  <si>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</si>
  <si>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</si>
  <si>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</si>
  <si>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</si>
  <si>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</si>
  <si>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</si>
  <si>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</si>
  <si>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</si>
  <si>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</si>
  <si>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</si>
  <si>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</si>
  <si>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</si>
  <si>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</si>
  <si>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</si>
  <si>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</si>
  <si>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</si>
  <si>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</si>
  <si>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</si>
  <si>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</si>
  <si>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</si>
  <si>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</si>
  <si>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</si>
  <si>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</si>
  <si>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</si>
  <si>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</si>
  <si>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</si>
  <si>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</si>
  <si>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</si>
  <si>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</si>
  <si>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</si>
  <si>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</si>
  <si>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</si>
  <si>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</si>
  <si>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</si>
  <si>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</si>
  <si>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</si>
  <si>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</si>
  <si>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</si>
  <si>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</si>
  <si>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</si>
  <si>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</si>
  <si>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</si>
  <si>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</si>
  <si>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</si>
  <si>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</si>
  <si>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</si>
  <si>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</si>
  <si>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</si>
  <si>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</si>
  <si>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</si>
  <si>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</si>
  <si>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</si>
  <si>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</si>
  <si>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</si>
  <si>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</si>
  <si>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</si>
  <si>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</si>
  <si>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</si>
  <si>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</si>
  <si>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</si>
  <si>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</si>
  <si>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</si>
  <si>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</si>
  <si>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</si>
  <si>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</si>
  <si>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</si>
  <si>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</si>
  <si>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</si>
  <si>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</si>
  <si>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</si>
  <si>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</si>
  <si>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</si>
  <si>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</si>
  <si>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</si>
  <si>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</si>
  <si>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</si>
  <si>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</si>
  <si>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</si>
  <si>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</si>
  <si>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</si>
  <si>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</si>
  <si>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</si>
  <si>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</si>
  <si>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</si>
  <si>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</si>
  <si>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</si>
  <si>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</si>
  <si>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</si>
  <si>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</si>
  <si>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</si>
  <si>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</si>
  <si>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</si>
  <si>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</si>
  <si>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</si>
  <si>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</si>
  <si>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</si>
  <si>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</si>
  <si>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</si>
  <si>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</si>
  <si>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</si>
  <si>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</si>
  <si>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</si>
  <si>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</si>
  <si>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</si>
  <si>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</si>
  <si>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</si>
  <si>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</si>
  <si>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</si>
  <si>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</si>
  <si>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</si>
  <si>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</si>
  <si>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</si>
  <si>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</si>
  <si>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</si>
  <si>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</si>
  <si>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</si>
  <si>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</si>
  <si>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</si>
  <si>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</si>
  <si>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</si>
  <si>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</si>
  <si>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</si>
  <si>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</si>
  <si>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</si>
  <si>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</si>
  <si>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</si>
  <si>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</si>
  <si>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</si>
  <si>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</si>
  <si>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</si>
  <si>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</si>
  <si>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</si>
  <si>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</si>
  <si>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</si>
  <si>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</si>
  <si>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</si>
  <si>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</si>
  <si>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</si>
  <si>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</si>
  <si>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</si>
  <si>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</si>
  <si>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</si>
  <si>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</si>
  <si>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</si>
  <si>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</si>
  <si>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</si>
  <si>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</si>
  <si>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</si>
  <si>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</si>
  <si>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</si>
  <si>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</si>
  <si>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</si>
  <si>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</si>
  <si>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</si>
  <si>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</si>
  <si>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</si>
  <si>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</si>
  <si>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</si>
  <si>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</si>
  <si>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</si>
  <si>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</si>
  <si>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</si>
  <si>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</si>
  <si>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</si>
  <si>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</si>
  <si>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</si>
  <si>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</si>
  <si>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</si>
  <si>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</si>
  <si>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</si>
  <si>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</si>
  <si>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</si>
  <si>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</si>
  <si>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</si>
  <si>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</si>
  <si>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</si>
  <si>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</si>
  <si>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</si>
  <si>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</si>
  <si>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</si>
  <si>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</si>
  <si>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</si>
  <si>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</si>
  <si>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</si>
  <si>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</si>
  <si>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</si>
  <si>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</si>
  <si>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</si>
  <si>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</si>
  <si>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</si>
  <si>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</si>
  <si>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</si>
  <si>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</si>
  <si>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</si>
  <si>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</si>
  <si>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</si>
  <si>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</si>
  <si>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</si>
  <si>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</si>
  <si>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</si>
  <si>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</si>
  <si>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</si>
  <si>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</si>
  <si>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</si>
  <si>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</si>
  <si>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</si>
  <si>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</si>
  <si>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</si>
  <si>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</si>
  <si>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</si>
  <si>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</si>
  <si>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</si>
  <si>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</si>
  <si>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</si>
  <si>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</si>
  <si>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</si>
  <si>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</si>
  <si>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</si>
  <si>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</si>
  <si>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</si>
  <si>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</si>
  <si>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</si>
  <si>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</si>
  <si>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</si>
  <si>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</si>
  <si>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</si>
  <si>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</si>
  <si>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</si>
  <si>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</si>
  <si>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</si>
  <si>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</si>
  <si>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</si>
  <si>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</si>
  <si>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</si>
  <si>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</si>
  <si>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</si>
  <si>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</si>
  <si>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</si>
  <si>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</si>
  <si>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</si>
  <si>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</si>
  <si>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</si>
  <si>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</si>
  <si>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</si>
  <si>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</si>
  <si>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</si>
  <si>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</si>
  <si>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</si>
  <si>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</si>
  <si>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</si>
  <si>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</si>
  <si>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</si>
  <si>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</si>
  <si>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</si>
  <si>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</si>
  <si>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</si>
  <si>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</si>
  <si>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</si>
  <si>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</si>
  <si>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</si>
  <si>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</si>
  <si>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</si>
  <si>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</si>
  <si>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</si>
  <si>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</si>
  <si>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</si>
  <si>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</si>
  <si>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</si>
  <si>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</si>
  <si>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</si>
  <si>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</si>
  <si>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</si>
  <si>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</si>
  <si>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</si>
  <si>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</si>
  <si>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</si>
  <si>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</si>
  <si>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</si>
  <si>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</si>
  <si>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</si>
  <si>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</si>
  <si>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</si>
  <si>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</si>
  <si>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</si>
  <si>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</si>
  <si>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</si>
  <si>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</si>
  <si>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</si>
  <si>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</si>
  <si>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</si>
  <si>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</si>
  <si>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</si>
  <si>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</si>
  <si>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</si>
  <si>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</si>
  <si>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</si>
  <si>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</si>
  <si>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</si>
  <si>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</si>
  <si>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</si>
  <si>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</si>
  <si>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</si>
  <si>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</si>
  <si>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</si>
  <si>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</si>
  <si>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</si>
  <si>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</si>
  <si>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</si>
  <si>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</si>
  <si>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</si>
  <si>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</si>
  <si>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</si>
  <si>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</si>
  <si>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</si>
  <si>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</si>
  <si>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</si>
  <si>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</si>
  <si>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</si>
  <si>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</si>
  <si>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</si>
  <si>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</si>
  <si>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</si>
  <si>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</si>
  <si>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</si>
  <si>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</si>
  <si>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</si>
  <si>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</si>
  <si>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</si>
  <si>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</si>
  <si>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</si>
  <si>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</si>
  <si>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</si>
  <si>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</si>
  <si>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</si>
  <si>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</si>
  <si>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</si>
  <si>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</si>
  <si>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</si>
  <si>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</si>
  <si>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</si>
  <si>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</si>
  <si>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</si>
  <si>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</si>
  <si>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</si>
  <si>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</si>
  <si>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</si>
  <si>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</si>
  <si>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</si>
  <si>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</si>
  <si>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</si>
  <si>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</si>
  <si>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</si>
  <si>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</si>
  <si>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</si>
  <si>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</si>
  <si>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</si>
  <si>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</si>
  <si>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</si>
  <si>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</si>
  <si>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</si>
  <si>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</si>
  <si>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</si>
  <si>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</si>
  <si>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</si>
  <si>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</si>
  <si>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</si>
  <si>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</si>
  <si>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</si>
  <si>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</si>
  <si>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</si>
  <si>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</si>
  <si>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</si>
  <si>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</si>
  <si>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</si>
  <si>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</si>
  <si>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</si>
  <si>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</si>
  <si>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</si>
  <si>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</si>
  <si>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</si>
  <si>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</si>
  <si>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</si>
  <si>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</si>
  <si>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</si>
  <si>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</si>
  <si>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</si>
  <si>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</si>
  <si>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</si>
  <si>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</si>
  <si>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</si>
  <si>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</si>
  <si>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</si>
  <si>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</si>
  <si>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</si>
  <si>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</si>
  <si>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</si>
  <si>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</si>
  <si>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</si>
  <si>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</si>
  <si>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</si>
  <si>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</si>
  <si>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</si>
  <si>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</si>
  <si>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</si>
  <si>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</si>
  <si>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</si>
  <si>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</si>
  <si>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</si>
  <si>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</si>
  <si>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</si>
  <si>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</si>
  <si>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</si>
  <si>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</si>
  <si>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</si>
  <si>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</si>
  <si>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</si>
  <si>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</si>
  <si>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</si>
  <si>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</si>
  <si>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</si>
  <si>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</si>
  <si>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</si>
  <si>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</si>
  <si>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</si>
  <si>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</si>
  <si>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</si>
  <si>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</si>
  <si>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</si>
  <si>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</si>
  <si>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</si>
  <si>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</si>
  <si>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</si>
  <si>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</si>
  <si>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</si>
  <si>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</si>
  <si>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</si>
  <si>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</si>
  <si>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</si>
  <si>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</si>
  <si>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</si>
  <si>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</si>
  <si>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</si>
  <si>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</si>
  <si>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</si>
  <si>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</si>
  <si>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</si>
  <si>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</si>
  <si>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</si>
  <si>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</si>
  <si>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</si>
  <si>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</si>
  <si>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</si>
  <si>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</si>
  <si>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</si>
  <si>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</si>
  <si>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</si>
  <si>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</si>
  <si>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</si>
  <si>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</si>
  <si>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</si>
  <si>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</si>
  <si>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</si>
  <si>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</si>
  <si>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</si>
  <si>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</si>
  <si>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</si>
  <si>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</si>
  <si>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</si>
  <si>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</si>
  <si>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</si>
  <si>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</si>
  <si>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</si>
  <si>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</si>
  <si>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</si>
  <si>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</si>
  <si>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</si>
  <si>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</si>
  <si>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</si>
  <si>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</si>
  <si>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</si>
  <si>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</si>
  <si>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</si>
  <si>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</si>
  <si>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</si>
  <si>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</si>
  <si>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</si>
  <si>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</si>
  <si>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</si>
  <si>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</si>
  <si>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</si>
  <si>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</si>
  <si>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</si>
  <si>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</si>
  <si>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</si>
  <si>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</si>
  <si>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</si>
  <si>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</si>
  <si>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</si>
  <si>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</si>
  <si>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</si>
  <si>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</si>
  <si>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</si>
  <si>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</si>
  <si>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</si>
  <si>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</si>
  <si>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</si>
  <si>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</si>
  <si>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</si>
  <si>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</si>
  <si>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</si>
  <si>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</si>
  <si>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</si>
  <si>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</si>
  <si>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</si>
  <si>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</si>
  <si>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</si>
  <si>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</si>
  <si>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</si>
  <si>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</si>
  <si>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</si>
  <si>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</si>
  <si>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</si>
  <si>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</si>
  <si>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</si>
  <si>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</si>
  <si>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</si>
  <si>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</si>
  <si>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</si>
  <si>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</si>
  <si>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</si>
  <si>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</si>
  <si>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</si>
  <si>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</si>
  <si>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</si>
  <si>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</si>
  <si>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</si>
  <si>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</si>
  <si>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</si>
  <si>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</si>
  <si>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</si>
  <si>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</si>
  <si>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</si>
  <si>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</si>
  <si>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</si>
  <si>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</si>
  <si>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</si>
  <si>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</si>
  <si>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</si>
  <si>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</si>
  <si>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</si>
  <si>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</si>
  <si>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</si>
  <si>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</si>
  <si>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</si>
  <si>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</si>
  <si>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</si>
  <si>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</si>
  <si>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</si>
  <si>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</si>
  <si>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</si>
  <si>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</si>
  <si>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</si>
  <si>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</si>
  <si>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</si>
  <si>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</si>
  <si>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</si>
  <si>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</si>
  <si>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</si>
  <si>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</si>
  <si>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</si>
  <si>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</si>
  <si>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</si>
  <si>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</si>
  <si>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</si>
  <si>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</si>
  <si>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</si>
  <si>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</si>
  <si>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</si>
  <si>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</si>
  <si>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</si>
  <si>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</si>
  <si>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</si>
  <si>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</si>
  <si>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</si>
  <si>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</si>
  <si>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</si>
  <si>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</si>
  <si>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</si>
  <si>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</si>
  <si>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</si>
  <si>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</si>
  <si>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</si>
  <si>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</si>
  <si>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</si>
  <si>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</si>
  <si>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</si>
  <si>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</si>
  <si>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</si>
  <si>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</si>
  <si>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</si>
  <si>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</si>
  <si>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</si>
  <si>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</si>
  <si>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</si>
  <si>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</si>
  <si>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</si>
  <si>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</si>
  <si>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</si>
  <si>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</si>
  <si>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</si>
  <si>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</si>
  <si>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</si>
  <si>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</si>
  <si>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</si>
  <si>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</si>
  <si>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</si>
  <si>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</si>
  <si>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</si>
  <si>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</si>
  <si>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</si>
  <si>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</si>
  <si>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</si>
  <si>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</si>
  <si>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</si>
  <si>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</si>
  <si>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</si>
  <si>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</si>
  <si>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</si>
  <si>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</si>
  <si>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</si>
  <si>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</si>
  <si>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</si>
  <si>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</si>
  <si>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</si>
  <si>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</si>
  <si>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</si>
  <si>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</si>
  <si>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</si>
  <si>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</si>
  <si>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</si>
  <si>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</si>
  <si>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</si>
  <si>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</si>
  <si>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</si>
  <si>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</si>
  <si>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</si>
  <si>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</si>
  <si>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</si>
  <si>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</si>
  <si>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</si>
  <si>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</si>
  <si>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</si>
  <si>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</si>
  <si>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</si>
  <si>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</si>
  <si>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</si>
  <si>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</si>
  <si>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</si>
  <si>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</si>
  <si>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</si>
  <si>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</si>
  <si>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</si>
  <si>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</si>
  <si>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</si>
  <si>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</si>
  <si>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</si>
  <si>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</si>
  <si>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</si>
  <si>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</si>
  <si>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</si>
  <si>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</si>
  <si>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</si>
  <si>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</si>
  <si>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</si>
  <si>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</si>
  <si>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</si>
  <si>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</si>
  <si>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</si>
  <si>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</si>
  <si>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</si>
  <si>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</si>
  <si>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</si>
  <si>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</si>
  <si>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</si>
  <si>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</si>
  <si>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</si>
  <si>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</si>
  <si>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</si>
  <si>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</si>
  <si>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</si>
  <si>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</si>
  <si>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</si>
  <si>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</si>
  <si>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</si>
  <si>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</si>
  <si>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</si>
  <si>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</si>
  <si>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</si>
  <si>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</si>
  <si>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</si>
  <si>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</si>
  <si>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</si>
  <si>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</si>
  <si>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</si>
  <si>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</si>
  <si>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</si>
  <si>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</si>
  <si>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</si>
  <si>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</si>
  <si>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</si>
  <si>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</si>
  <si>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</si>
  <si>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</si>
  <si>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</si>
  <si>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</si>
  <si>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</si>
  <si>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</si>
  <si>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</si>
  <si>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</si>
  <si>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</si>
  <si>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</si>
  <si>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</si>
  <si>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</si>
  <si>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</si>
  <si>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</si>
  <si>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</si>
  <si>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</si>
  <si>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</si>
  <si>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</si>
  <si>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</si>
  <si>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</si>
  <si>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</si>
  <si>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</si>
  <si>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</si>
  <si>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</si>
  <si>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</si>
  <si>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</si>
  <si>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</si>
  <si>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</si>
  <si>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</si>
  <si>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</si>
  <si>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</si>
  <si>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</si>
  <si>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</si>
  <si>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</si>
  <si>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</si>
  <si>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</si>
  <si>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</si>
  <si>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</si>
  <si>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</si>
  <si>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</si>
  <si>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</si>
  <si>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</si>
  <si>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</si>
  <si>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</si>
  <si>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</si>
  <si>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</si>
  <si>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</si>
  <si>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</si>
  <si>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</si>
  <si>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</si>
  <si>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</si>
  <si>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</si>
  <si>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</si>
  <si>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</si>
  <si>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</si>
  <si>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</si>
  <si>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</si>
  <si>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</si>
  <si>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</si>
  <si>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</si>
  <si>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</si>
  <si>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</si>
  <si>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</si>
  <si>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</si>
  <si>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</si>
  <si>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</si>
  <si>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</si>
  <si>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</si>
  <si>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</si>
  <si>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</si>
  <si>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</si>
  <si>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</si>
  <si>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</si>
  <si>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</si>
  <si>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</si>
  <si>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</si>
  <si>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</si>
  <si>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</si>
  <si>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</si>
  <si>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</si>
  <si>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</si>
  <si>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</si>
  <si>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</si>
  <si>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</si>
  <si>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</si>
  <si>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</si>
  <si>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</si>
  <si>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</si>
  <si>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</si>
  <si>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</si>
  <si>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</si>
  <si>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</si>
  <si>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</si>
  <si>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</si>
  <si>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</si>
  <si>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</si>
  <si>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</si>
  <si>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</si>
  <si>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</si>
  <si>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</si>
  <si>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</si>
  <si>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</si>
  <si>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</si>
  <si>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</si>
  <si>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</si>
  <si>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</si>
  <si>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</si>
  <si>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</si>
  <si>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</si>
  <si>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</si>
  <si>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</si>
  <si>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</si>
  <si>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</si>
  <si>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</si>
  <si>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</si>
  <si>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</si>
  <si>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</si>
  <si>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</si>
  <si>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</si>
  <si>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</si>
  <si>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</si>
  <si>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</si>
  <si>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</si>
  <si>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</si>
  <si>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</si>
  <si>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</si>
  <si>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</si>
  <si>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</si>
  <si>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</si>
  <si>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</si>
  <si>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</si>
  <si>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</si>
  <si>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</si>
  <si>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</si>
  <si>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</si>
  <si>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</si>
  <si>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</si>
  <si>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</si>
  <si>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</si>
  <si>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</si>
  <si>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</si>
  <si>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</si>
  <si>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</si>
  <si>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</si>
  <si>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</si>
  <si>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</si>
  <si>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</si>
  <si>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</si>
  <si>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</si>
  <si>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</si>
  <si>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</si>
  <si>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</si>
  <si>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</si>
  <si>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</si>
  <si>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</si>
  <si>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</si>
  <si>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</si>
  <si>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</si>
  <si>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</si>
  <si>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</si>
  <si>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</si>
  <si>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</si>
  <si>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</si>
  <si>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</si>
  <si>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</si>
  <si>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</si>
  <si>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</si>
  <si>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</si>
  <si>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</si>
  <si>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</si>
  <si>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</si>
  <si>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</si>
  <si>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</si>
  <si>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</si>
  <si>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</si>
  <si>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</si>
  <si>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</si>
  <si>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</si>
  <si>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</si>
  <si>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</si>
  <si>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</si>
  <si>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</si>
  <si>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</si>
  <si>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</si>
  <si>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</si>
  <si>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</si>
  <si>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</si>
  <si>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</si>
  <si>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</si>
  <si>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</si>
  <si>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</si>
  <si>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</si>
  <si>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</si>
  <si>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</si>
  <si>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</si>
  <si>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</si>
  <si>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</si>
  <si>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</si>
  <si>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</si>
  <si>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</si>
  <si>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</si>
  <si>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</si>
  <si>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</si>
  <si>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</si>
  <si>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</si>
  <si>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</si>
  <si>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</si>
  <si>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</si>
  <si>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</si>
  <si>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</si>
  <si>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</si>
  <si>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</si>
  <si>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</si>
  <si>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</si>
  <si>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</si>
  <si>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</si>
  <si>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</si>
  <si>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</si>
  <si>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</si>
  <si>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</si>
  <si>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</si>
  <si>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</si>
  <si>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</si>
  <si>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</si>
  <si>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</si>
  <si>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</si>
  <si>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</si>
  <si>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</si>
  <si>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</si>
  <si>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</si>
  <si>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</si>
  <si>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</si>
  <si>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</si>
  <si>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</si>
  <si>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</si>
  <si>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</si>
  <si>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</si>
  <si>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</si>
  <si>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</si>
  <si>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</si>
  <si>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</si>
  <si>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</si>
  <si>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</si>
  <si>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</si>
  <si>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</si>
  <si>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</si>
  <si>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</si>
  <si>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</si>
  <si>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</si>
  <si>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</si>
  <si>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</si>
  <si>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</si>
  <si>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</si>
  <si>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</si>
  <si>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</si>
  <si>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</si>
  <si>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</si>
  <si>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</si>
  <si>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</si>
  <si>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</si>
  <si>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</si>
  <si>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</si>
  <si>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</si>
  <si>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</si>
  <si>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</si>
  <si>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</si>
  <si>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</si>
  <si>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</si>
  <si>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</si>
  <si>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</si>
  <si>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</si>
  <si>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</si>
  <si>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</si>
  <si>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</si>
  <si>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</si>
  <si>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</si>
  <si>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</si>
  <si>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</si>
  <si>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</si>
  <si>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</si>
  <si>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</si>
  <si>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</si>
  <si>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</si>
  <si>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</si>
  <si>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</si>
  <si>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</si>
  <si>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</si>
  <si>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</si>
  <si>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</si>
  <si>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</si>
  <si>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</si>
  <si>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</si>
  <si>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</si>
  <si>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</si>
  <si>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</si>
  <si>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</si>
  <si>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</si>
  <si>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</si>
  <si>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</si>
  <si>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</si>
  <si>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</si>
  <si>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</si>
  <si>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</si>
  <si>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</si>
  <si>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</si>
  <si>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</si>
  <si>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</si>
  <si>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</si>
  <si>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</si>
  <si>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</si>
  <si>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</si>
  <si>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</si>
  <si>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</si>
  <si>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</si>
  <si>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</si>
  <si>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</si>
  <si>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</si>
  <si>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</si>
  <si>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</si>
  <si>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</si>
  <si>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</si>
  <si>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</si>
  <si>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</si>
  <si>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</si>
  <si>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</si>
  <si>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</si>
  <si>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</si>
  <si>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</si>
  <si>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</si>
  <si>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</si>
  <si>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</si>
  <si>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</si>
  <si>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</si>
  <si>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</si>
  <si>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</si>
  <si>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</si>
  <si>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</si>
  <si>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</si>
  <si>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</si>
  <si>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</si>
  <si>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</si>
  <si>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</si>
  <si>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</si>
  <si>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</si>
  <si>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</si>
  <si>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</si>
  <si>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</si>
  <si>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</si>
  <si>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</si>
  <si>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</si>
  <si>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</si>
  <si>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</si>
  <si>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</si>
  <si>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</si>
  <si>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</si>
  <si>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</si>
  <si>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</si>
  <si>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</si>
  <si>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</si>
  <si>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</si>
  <si>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</si>
  <si>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</si>
  <si>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</si>
  <si>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</si>
  <si>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</si>
  <si>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</si>
  <si>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</si>
  <si>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</si>
  <si>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</si>
  <si>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</si>
  <si>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</si>
  <si>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</si>
  <si>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</si>
  <si>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</si>
  <si>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</si>
  <si>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</si>
  <si>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</si>
  <si>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</si>
  <si>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</si>
  <si>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</si>
  <si>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</si>
  <si>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</si>
  <si>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</si>
  <si>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</si>
  <si>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</si>
  <si>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</si>
  <si>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</si>
  <si>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</si>
  <si>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</si>
  <si>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</si>
  <si>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</si>
  <si>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</si>
  <si>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</si>
  <si>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</si>
  <si>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</si>
  <si>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</si>
  <si>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</si>
  <si>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</si>
  <si>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</si>
  <si>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</si>
  <si>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</si>
  <si>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</si>
  <si>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</si>
  <si>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</si>
  <si>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</si>
  <si>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</si>
  <si>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</si>
  <si>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</si>
  <si>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</si>
  <si>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</si>
  <si>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</si>
  <si>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</si>
  <si>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</si>
  <si>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</si>
  <si>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</si>
  <si>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</si>
  <si>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</si>
  <si>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</si>
  <si>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</si>
  <si>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</si>
  <si>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</si>
  <si>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</si>
  <si>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</si>
  <si>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</si>
  <si>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</si>
  <si>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</si>
  <si>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</si>
  <si>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</si>
  <si>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</si>
  <si>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</si>
  <si>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</si>
  <si>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</si>
  <si>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</si>
  <si>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</si>
  <si>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</si>
  <si>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</si>
  <si>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</si>
  <si>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</si>
  <si>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</si>
  <si>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</si>
  <si>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</si>
  <si>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</si>
  <si>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</si>
  <si>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</si>
  <si>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</si>
  <si>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</si>
  <si>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</si>
  <si>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</si>
  <si>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</si>
  <si>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</si>
  <si>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</si>
  <si>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</si>
  <si>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</si>
  <si>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</si>
  <si>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</si>
  <si>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</si>
  <si>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</si>
  <si>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</si>
  <si>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</si>
  <si>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</si>
  <si>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</si>
  <si>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</si>
  <si>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</si>
  <si>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</si>
  <si>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</si>
  <si>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</si>
  <si>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</si>
  <si>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</si>
  <si>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</si>
  <si>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</si>
  <si>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</si>
  <si>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</si>
  <si>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</si>
  <si>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</si>
  <si>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</si>
  <si>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</si>
  <si>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</si>
  <si>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</si>
  <si>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</si>
  <si>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</si>
  <si>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</si>
  <si>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</si>
  <si>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</si>
  <si>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</si>
  <si>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</si>
  <si>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</si>
  <si>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</si>
  <si>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</si>
  <si>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</si>
  <si>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</si>
  <si>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</si>
  <si>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</si>
  <si>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</si>
  <si>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</si>
  <si>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</si>
  <si>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</si>
  <si>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</si>
  <si>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</si>
  <si>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</si>
  <si>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</si>
  <si>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</si>
  <si>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</si>
  <si>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</si>
  <si>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</si>
  <si>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</si>
  <si>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</si>
  <si>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</si>
  <si>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</si>
  <si>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</si>
  <si>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</si>
  <si>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</si>
  <si>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</si>
  <si>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</si>
  <si>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</si>
  <si>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</si>
  <si>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</si>
  <si>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</si>
  <si>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</si>
  <si>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</si>
  <si>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</si>
  <si>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</si>
  <si>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</si>
  <si>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</si>
  <si>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</si>
  <si>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</si>
  <si>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</si>
  <si>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</si>
  <si>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</si>
  <si>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</si>
  <si>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</si>
  <si>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</si>
  <si>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</si>
  <si>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</si>
  <si>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</si>
  <si>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</si>
  <si>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</si>
  <si>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</si>
  <si>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</si>
  <si>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</si>
  <si>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</si>
  <si>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</si>
  <si>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</si>
  <si>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</si>
  <si>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</si>
  <si>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</si>
  <si>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</si>
  <si>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</si>
  <si>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</si>
  <si>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</si>
  <si>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</si>
  <si>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</si>
  <si>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</si>
  <si>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</si>
  <si>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</si>
  <si>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</si>
  <si>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</si>
  <si>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</si>
  <si>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</si>
  <si>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</si>
  <si>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</si>
  <si>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</si>
  <si>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</si>
  <si>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</si>
  <si>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</si>
  <si>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</si>
  <si>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</si>
  <si>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</si>
  <si>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</si>
  <si>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</si>
  <si>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</si>
  <si>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</si>
  <si>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</si>
  <si>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</si>
  <si>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</si>
  <si>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</si>
  <si>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</si>
  <si>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</si>
  <si>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</si>
  <si>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</si>
  <si>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</si>
  <si>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</si>
  <si>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</si>
  <si>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</si>
  <si>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</si>
  <si>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</si>
  <si>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</si>
  <si>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</si>
  <si>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</si>
  <si>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</si>
  <si>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</si>
  <si>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</si>
  <si>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</si>
  <si>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</si>
  <si>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</si>
  <si>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</si>
  <si>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</si>
  <si>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</si>
  <si>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</si>
  <si>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</si>
  <si>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</si>
  <si>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</si>
  <si>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</si>
  <si>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</si>
  <si>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</si>
  <si>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</si>
  <si>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</si>
  <si>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</si>
  <si>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</si>
  <si>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</si>
  <si>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</si>
  <si>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</si>
  <si>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</si>
  <si>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</si>
  <si>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</si>
  <si>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</si>
  <si>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</si>
  <si>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</si>
  <si>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</si>
  <si>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</si>
  <si>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</si>
  <si>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</si>
  <si>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</si>
  <si>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</si>
  <si>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</si>
  <si>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</si>
  <si>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</si>
  <si>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</si>
  <si>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</si>
  <si>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</si>
  <si>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</si>
  <si>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</si>
  <si>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</si>
  <si>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</si>
  <si>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</si>
  <si>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</si>
  <si>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</si>
  <si>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</si>
  <si>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</si>
  <si>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</si>
  <si>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</si>
  <si>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</si>
  <si>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</si>
  <si>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</si>
  <si>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</si>
  <si>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</si>
  <si>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GRAD KRK</t>
  </si>
  <si>
    <t>DA</t>
  </si>
  <si>
    <t>2025-12</t>
  </si>
  <si>
    <t>30777 - GRAD KRK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</si>
</sst>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16901446.93</v>
      </c>
      <c r="D2" s="7">
        <f>'PR-RAS'!E6</f>
        <v>13518765.299999999</v>
      </c>
      <c r="E2" s="7">
        <v>0</v>
      </c>
      <c r="F2" s="7">
        <v>0</v>
      </c>
      <c r="G2" s="8">
        <f t="shared" ref="G2:G274" si="0">(B2/1000)*(C2*1+D2*2)</f>
        <v>43938.977530000004</v>
      </c>
      <c r="H2" s="8">
        <f t="shared" ref="H2:H274" si="1">ABS(C2-ROUND(C2,0))+ABS(D2-ROUND(D2,0))</f>
        <v>0.36999999918043613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7824730.4299999997</v>
      </c>
      <c r="D3" s="2">
        <f>'PR-RAS'!E7</f>
        <v>7918260.8500000006</v>
      </c>
      <c r="E3" s="2">
        <v>0</v>
      </c>
      <c r="F3" s="2">
        <v>0</v>
      </c>
      <c r="G3" s="3">
        <f t="shared" si="0"/>
        <v>47322.504260000009</v>
      </c>
      <c r="H3" s="3">
        <f t="shared" si="1"/>
        <v>0.57999999914318323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5340722.92</v>
      </c>
      <c r="D4" s="2">
        <f>'PR-RAS'!E8</f>
        <v>6036523.5200000005</v>
      </c>
      <c r="E4" s="2">
        <v>0</v>
      </c>
      <c r="F4" s="2">
        <v>0</v>
      </c>
      <c r="G4" s="3">
        <f t="shared" si="0"/>
        <v>52241.309880000001</v>
      </c>
      <c r="H4" s="3">
        <f t="shared" si="1"/>
        <v>0.55999999959021807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3619674.74</v>
      </c>
      <c r="D5" s="2">
        <f>'PR-RAS'!E9</f>
        <v>4249530.0999999996</v>
      </c>
      <c r="E5" s="2">
        <v>0</v>
      </c>
      <c r="F5" s="2">
        <v>0</v>
      </c>
      <c r="G5" s="3">
        <f t="shared" si="0"/>
        <v>48474.939760000001</v>
      </c>
      <c r="H5" s="3">
        <f t="shared" si="1"/>
        <v>0.35999999940395355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534603.18999999994</v>
      </c>
      <c r="D6" s="2">
        <f>'PR-RAS'!E10</f>
        <v>531595.81000000006</v>
      </c>
      <c r="E6" s="2">
        <v>0</v>
      </c>
      <c r="F6" s="2">
        <v>0</v>
      </c>
      <c r="G6" s="3">
        <f t="shared" si="0"/>
        <v>7988.9740500000007</v>
      </c>
      <c r="H6" s="3">
        <f t="shared" si="1"/>
        <v>0.37999999988824129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566372.52</v>
      </c>
      <c r="D7" s="2">
        <f>'PR-RAS'!E11</f>
        <v>846582.33</v>
      </c>
      <c r="E7" s="2">
        <v>0</v>
      </c>
      <c r="F7" s="2">
        <v>0</v>
      </c>
      <c r="G7" s="3">
        <f t="shared" si="0"/>
        <v>13557.223079999998</v>
      </c>
      <c r="H7" s="3">
        <f t="shared" si="1"/>
        <v>0.80999999993946403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610492.62</v>
      </c>
      <c r="D8" s="2">
        <f>'PR-RAS'!E12</f>
        <v>639384.87</v>
      </c>
      <c r="E8" s="2">
        <v>0</v>
      </c>
      <c r="F8" s="2">
        <v>0</v>
      </c>
      <c r="G8" s="3">
        <f t="shared" si="0"/>
        <v>13224.836519999999</v>
      </c>
      <c r="H8" s="3">
        <f t="shared" si="1"/>
        <v>0.51000000000931323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368664.56</v>
      </c>
      <c r="D9" s="2">
        <f>'PR-RAS'!E13</f>
        <v>226606.22</v>
      </c>
      <c r="E9" s="2">
        <v>0</v>
      </c>
      <c r="F9" s="2">
        <v>0</v>
      </c>
      <c r="G9" s="3">
        <f t="shared" si="0"/>
        <v>6575.0160000000005</v>
      </c>
      <c r="H9" s="3">
        <f t="shared" si="1"/>
        <v>0.66000000000349246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4223.76</v>
      </c>
      <c r="D10" s="2">
        <f>'PR-RAS'!E14</f>
        <v>23190.04</v>
      </c>
      <c r="E10" s="2">
        <v>0</v>
      </c>
      <c r="F10" s="2">
        <v>0</v>
      </c>
      <c r="G10" s="3">
        <f t="shared" si="0"/>
        <v>455.43455999999998</v>
      </c>
      <c r="H10" s="3">
        <f t="shared" si="1"/>
        <v>0.28000000000065484</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363308.47</v>
      </c>
      <c r="D11" s="2">
        <f>'PR-RAS'!E15</f>
        <v>480365.85</v>
      </c>
      <c r="E11" s="2">
        <v>0</v>
      </c>
      <c r="F11" s="2">
        <v>0</v>
      </c>
      <c r="G11" s="3">
        <f t="shared" si="0"/>
        <v>13240.4017</v>
      </c>
      <c r="H11" s="3">
        <f t="shared" si="1"/>
        <v>0.61999999999534339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2482390.5</v>
      </c>
      <c r="D19" s="2">
        <f>'PR-RAS'!E23</f>
        <v>1877805.7799999998</v>
      </c>
      <c r="E19" s="2">
        <v>0</v>
      </c>
      <c r="F19" s="2">
        <v>0</v>
      </c>
      <c r="G19" s="3">
        <f t="shared" si="0"/>
        <v>112284.03707999998</v>
      </c>
      <c r="H19" s="3">
        <f t="shared" si="1"/>
        <v>0.72000000020489097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922667.87</v>
      </c>
      <c r="D20" s="2">
        <f>'PR-RAS'!E24</f>
        <v>782826.59</v>
      </c>
      <c r="E20" s="2">
        <v>0</v>
      </c>
      <c r="F20" s="2">
        <v>0</v>
      </c>
      <c r="G20" s="3">
        <f t="shared" si="0"/>
        <v>47278.099949999996</v>
      </c>
      <c r="H20" s="3">
        <f t="shared" si="1"/>
        <v>0.5400000000372529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1559722.63</v>
      </c>
      <c r="D23" s="2">
        <f>'PR-RAS'!E27</f>
        <v>1094979.19</v>
      </c>
      <c r="E23" s="2">
        <v>0</v>
      </c>
      <c r="F23" s="2">
        <v>0</v>
      </c>
      <c r="G23" s="3">
        <f t="shared" si="0"/>
        <v>82492.982219999991</v>
      </c>
      <c r="H23" s="3">
        <f t="shared" si="1"/>
        <v>0.56000000005587935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1617.01</v>
      </c>
      <c r="D25" s="2">
        <f>'PR-RAS'!E29</f>
        <v>3931.55</v>
      </c>
      <c r="E25" s="2">
        <v>0</v>
      </c>
      <c r="F25" s="2">
        <v>0</v>
      </c>
      <c r="G25" s="3">
        <f t="shared" si="0"/>
        <v>227.52264000000002</v>
      </c>
      <c r="H25" s="3">
        <f t="shared" si="1"/>
        <v>0.45999999999980901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1262.47</v>
      </c>
      <c r="D27" s="2">
        <f>'PR-RAS'!E31</f>
        <v>3624.79</v>
      </c>
      <c r="E27" s="2">
        <v>0</v>
      </c>
      <c r="F27" s="2">
        <v>0</v>
      </c>
      <c r="G27" s="3">
        <f t="shared" si="0"/>
        <v>221.31329999999997</v>
      </c>
      <c r="H27" s="3">
        <f t="shared" si="1"/>
        <v>0.68000000000006366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354.54</v>
      </c>
      <c r="D29" s="2">
        <f>'PR-RAS'!E33</f>
        <v>306.76</v>
      </c>
      <c r="E29" s="2">
        <v>0</v>
      </c>
      <c r="F29" s="2">
        <v>0</v>
      </c>
      <c r="G29" s="3">
        <f t="shared" si="0"/>
        <v>27.10568</v>
      </c>
      <c r="H29" s="3">
        <f t="shared" si="1"/>
        <v>0.69999999999998863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5282869.3600000003</v>
      </c>
      <c r="D45" s="2">
        <f>'PR-RAS'!E49</f>
        <v>2053117.5699999998</v>
      </c>
      <c r="E45" s="2">
        <v>0</v>
      </c>
      <c r="F45" s="2">
        <v>0</v>
      </c>
      <c r="G45" s="3">
        <f t="shared" si="0"/>
        <v>413120.598</v>
      </c>
      <c r="H45" s="3">
        <f t="shared" si="1"/>
        <v>0.79000000050291419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601245.18999999994</v>
      </c>
      <c r="D54" s="2">
        <f>'PR-RAS'!E58</f>
        <v>511696.36</v>
      </c>
      <c r="E54" s="2">
        <v>0</v>
      </c>
      <c r="F54" s="2">
        <v>0</v>
      </c>
      <c r="G54" s="3">
        <f t="shared" si="0"/>
        <v>86105.809229999999</v>
      </c>
      <c r="H54" s="3">
        <f t="shared" si="1"/>
        <v>0.54999999993015081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226280.02</v>
      </c>
      <c r="D55" s="2">
        <f>'PR-RAS'!E59</f>
        <v>214160</v>
      </c>
      <c r="E55" s="2">
        <v>0</v>
      </c>
      <c r="F55" s="2">
        <v>0</v>
      </c>
      <c r="G55" s="3">
        <f t="shared" si="0"/>
        <v>35348.401080000003</v>
      </c>
      <c r="H55" s="3">
        <f t="shared" si="1"/>
        <v>1.9999999989522621E-2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374965.17</v>
      </c>
      <c r="D56" s="2">
        <f>'PR-RAS'!E60</f>
        <v>297536.36</v>
      </c>
      <c r="E56" s="2">
        <v>0</v>
      </c>
      <c r="F56" s="2">
        <v>0</v>
      </c>
      <c r="G56" s="3">
        <f t="shared" si="0"/>
        <v>53352.083949999993</v>
      </c>
      <c r="H56" s="3">
        <f t="shared" si="1"/>
        <v>0.52999999996973202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58404.38</v>
      </c>
      <c r="D57" s="2">
        <f>'PR-RAS'!E61</f>
        <v>12246.75</v>
      </c>
      <c r="E57" s="2">
        <v>0</v>
      </c>
      <c r="F57" s="2">
        <v>0</v>
      </c>
      <c r="G57" s="3">
        <f t="shared" si="0"/>
        <v>4642.2812800000002</v>
      </c>
      <c r="H57" s="3">
        <f t="shared" si="1"/>
        <v>0.62999999999738066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12246.75</v>
      </c>
      <c r="E58" s="2">
        <v>0</v>
      </c>
      <c r="F58" s="2">
        <v>0</v>
      </c>
      <c r="G58" s="3">
        <f t="shared" si="0"/>
        <v>1396.1295</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58404.38</v>
      </c>
      <c r="D59" s="2">
        <f>'PR-RAS'!E63</f>
        <v>0</v>
      </c>
      <c r="E59" s="2">
        <v>0</v>
      </c>
      <c r="F59" s="2">
        <v>0</v>
      </c>
      <c r="G59" s="3">
        <f t="shared" si="0"/>
        <v>3387.4540400000001</v>
      </c>
      <c r="H59" s="3">
        <f t="shared" si="1"/>
        <v>0.37999999999738066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334479.75</v>
      </c>
      <c r="D60" s="2">
        <f>'PR-RAS'!E64</f>
        <v>348000</v>
      </c>
      <c r="E60" s="2">
        <v>0</v>
      </c>
      <c r="F60" s="2">
        <v>0</v>
      </c>
      <c r="G60" s="3">
        <f t="shared" si="0"/>
        <v>60798.305249999998</v>
      </c>
      <c r="H60" s="3">
        <f t="shared" si="1"/>
        <v>0.25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334479.75</v>
      </c>
      <c r="D61" s="2">
        <f>'PR-RAS'!E65</f>
        <v>348000</v>
      </c>
      <c r="E61" s="2">
        <v>0</v>
      </c>
      <c r="F61" s="2">
        <v>0</v>
      </c>
      <c r="G61" s="3">
        <f t="shared" si="0"/>
        <v>61828.784999999996</v>
      </c>
      <c r="H61" s="3">
        <f t="shared" si="1"/>
        <v>0.25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4288740.04</v>
      </c>
      <c r="D70" s="2">
        <f>'PR-RAS'!E74</f>
        <v>1181174.46</v>
      </c>
      <c r="E70" s="2">
        <v>0</v>
      </c>
      <c r="F70" s="2">
        <v>0</v>
      </c>
      <c r="G70" s="3">
        <f t="shared" si="0"/>
        <v>458925.13824000006</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60666.39</v>
      </c>
      <c r="D71" s="2">
        <f>'PR-RAS'!E75</f>
        <v>0</v>
      </c>
      <c r="E71" s="2">
        <v>0</v>
      </c>
      <c r="F71" s="2">
        <v>0</v>
      </c>
      <c r="G71" s="3">
        <f t="shared" si="0"/>
        <v>4246.6473000000005</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4228073.6500000004</v>
      </c>
      <c r="D72" s="2">
        <f>'PR-RAS'!E76</f>
        <v>1181174.46</v>
      </c>
      <c r="E72" s="2">
        <v>0</v>
      </c>
      <c r="F72" s="2">
        <v>0</v>
      </c>
      <c r="G72" s="3">
        <f t="shared" si="0"/>
        <v>467920.00247000001</v>
      </c>
      <c r="H72" s="3">
        <f t="shared" si="1"/>
        <v>0.80999999959021807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1095847.94</v>
      </c>
      <c r="D78" s="2">
        <f>'PR-RAS'!E82</f>
        <v>1085282.96</v>
      </c>
      <c r="E78" s="2">
        <v>0</v>
      </c>
      <c r="F78" s="2">
        <v>0</v>
      </c>
      <c r="G78" s="3">
        <f t="shared" si="0"/>
        <v>251513.86721999999</v>
      </c>
      <c r="H78" s="3">
        <f t="shared" si="1"/>
        <v>0.10000000009313226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21636.46</v>
      </c>
      <c r="D79" s="2">
        <f>'PR-RAS'!E83</f>
        <v>0.01</v>
      </c>
      <c r="E79" s="2">
        <v>0</v>
      </c>
      <c r="F79" s="2">
        <v>0</v>
      </c>
      <c r="G79" s="3">
        <f t="shared" si="0"/>
        <v>1687.64544</v>
      </c>
      <c r="H79" s="3">
        <f t="shared" si="1"/>
        <v>0.46999999999912689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0.01</v>
      </c>
      <c r="E81" s="2">
        <v>0</v>
      </c>
      <c r="F81" s="2">
        <v>0</v>
      </c>
      <c r="G81" s="3">
        <f t="shared" si="0"/>
        <v>1.6000000000000001E-3</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21636.46</v>
      </c>
      <c r="D82" s="2">
        <f>'PR-RAS'!E86</f>
        <v>0</v>
      </c>
      <c r="E82" s="2">
        <v>0</v>
      </c>
      <c r="F82" s="2">
        <v>0</v>
      </c>
      <c r="G82" s="3">
        <f t="shared" si="0"/>
        <v>1752.5532599999999</v>
      </c>
      <c r="H82" s="3">
        <f t="shared" si="1"/>
        <v>0.45999999999912689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1074211.48</v>
      </c>
      <c r="D87" s="2">
        <f>'PR-RAS'!E91</f>
        <v>1085282.95</v>
      </c>
      <c r="E87" s="2">
        <v>0</v>
      </c>
      <c r="F87" s="2">
        <v>0</v>
      </c>
      <c r="G87" s="3">
        <f t="shared" si="0"/>
        <v>279050.85467999999</v>
      </c>
      <c r="H87" s="3">
        <f t="shared" si="1"/>
        <v>0.53000000002793968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212024.41</v>
      </c>
      <c r="D88" s="2">
        <f>'PR-RAS'!E92</f>
        <v>307179.58</v>
      </c>
      <c r="E88" s="2">
        <v>0</v>
      </c>
      <c r="F88" s="2">
        <v>0</v>
      </c>
      <c r="G88" s="3">
        <f t="shared" si="0"/>
        <v>71895.370590000006</v>
      </c>
      <c r="H88" s="3">
        <f t="shared" si="1"/>
        <v>0.82999999998719431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818416.06</v>
      </c>
      <c r="D89" s="2">
        <f>'PR-RAS'!E93</f>
        <v>742721.83</v>
      </c>
      <c r="E89" s="2">
        <v>0</v>
      </c>
      <c r="F89" s="2">
        <v>0</v>
      </c>
      <c r="G89" s="3">
        <f t="shared" si="0"/>
        <v>202739.65535999998</v>
      </c>
      <c r="H89" s="3">
        <f t="shared" si="1"/>
        <v>0.23000000009778887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43771.01</v>
      </c>
      <c r="D90" s="2">
        <f>'PR-RAS'!E94</f>
        <v>35381.54</v>
      </c>
      <c r="E90" s="2">
        <v>0</v>
      </c>
      <c r="F90" s="2">
        <v>0</v>
      </c>
      <c r="G90" s="3">
        <f t="shared" si="0"/>
        <v>10193.534009999999</v>
      </c>
      <c r="H90" s="3">
        <f t="shared" si="1"/>
        <v>0.47000000000116415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2566814.48</v>
      </c>
      <c r="D102" s="2">
        <f>'PR-RAS'!E106</f>
        <v>2376191.79</v>
      </c>
      <c r="E102" s="2">
        <v>0</v>
      </c>
      <c r="F102" s="2">
        <v>0</v>
      </c>
      <c r="G102" s="3">
        <f t="shared" si="0"/>
        <v>739239.00406000006</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333290.69</v>
      </c>
      <c r="D103" s="2">
        <f>'PR-RAS'!E107</f>
        <v>366079.5</v>
      </c>
      <c r="E103" s="2">
        <v>0</v>
      </c>
      <c r="F103" s="2">
        <v>0</v>
      </c>
      <c r="G103" s="3">
        <f t="shared" si="0"/>
        <v>108675.86837999999</v>
      </c>
      <c r="H103" s="3">
        <f t="shared" si="1"/>
        <v>0.80999999999767169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8533.93</v>
      </c>
      <c r="D105" s="2">
        <f>'PR-RAS'!E109</f>
        <v>6787.98</v>
      </c>
      <c r="E105" s="2">
        <v>0</v>
      </c>
      <c r="F105" s="2">
        <v>0</v>
      </c>
      <c r="G105" s="3">
        <f t="shared" si="0"/>
        <v>2299.4285599999998</v>
      </c>
      <c r="H105" s="3">
        <f t="shared" si="1"/>
        <v>9.0000000000145519E-2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10021.200000000001</v>
      </c>
      <c r="D106" s="2">
        <f>'PR-RAS'!E110</f>
        <v>5063.78</v>
      </c>
      <c r="E106" s="2">
        <v>0</v>
      </c>
      <c r="F106" s="2">
        <v>0</v>
      </c>
      <c r="G106" s="3">
        <f t="shared" si="0"/>
        <v>2115.6197999999999</v>
      </c>
      <c r="H106" s="3">
        <f t="shared" si="1"/>
        <v>0.42000000000098225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314735.56</v>
      </c>
      <c r="D107" s="2">
        <f>'PR-RAS'!E111</f>
        <v>354227.74</v>
      </c>
      <c r="E107" s="2">
        <v>0</v>
      </c>
      <c r="F107" s="2">
        <v>0</v>
      </c>
      <c r="G107" s="3">
        <f t="shared" si="0"/>
        <v>108458.25023999999</v>
      </c>
      <c r="H107" s="3">
        <f t="shared" si="1"/>
        <v>0.70000000001164153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151584.91999999998</v>
      </c>
      <c r="D108" s="2">
        <f>'PR-RAS'!E112</f>
        <v>418615.2</v>
      </c>
      <c r="E108" s="2">
        <v>0</v>
      </c>
      <c r="F108" s="2">
        <v>0</v>
      </c>
      <c r="G108" s="3">
        <f t="shared" si="0"/>
        <v>105803.23924000001</v>
      </c>
      <c r="H108" s="3">
        <f t="shared" si="1"/>
        <v>0.28000000002793968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2370.15</v>
      </c>
      <c r="D110" s="2">
        <f>'PR-RAS'!E114</f>
        <v>1368.37</v>
      </c>
      <c r="E110" s="2">
        <v>0</v>
      </c>
      <c r="F110" s="2">
        <v>0</v>
      </c>
      <c r="G110" s="3">
        <f t="shared" si="0"/>
        <v>556.65100999999993</v>
      </c>
      <c r="H110" s="3">
        <f t="shared" si="1"/>
        <v>0.51999999999998181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43.41</v>
      </c>
      <c r="D111" s="2">
        <f>'PR-RAS'!E115</f>
        <v>0</v>
      </c>
      <c r="E111" s="2">
        <v>0</v>
      </c>
      <c r="F111" s="2">
        <v>0</v>
      </c>
      <c r="G111" s="3">
        <f t="shared" si="0"/>
        <v>4.7750999999999992</v>
      </c>
      <c r="H111" s="3">
        <f t="shared" si="1"/>
        <v>0.40999999999999659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149171.35999999999</v>
      </c>
      <c r="D113" s="2">
        <f>'PR-RAS'!E117</f>
        <v>417246.83</v>
      </c>
      <c r="E113" s="2">
        <v>0</v>
      </c>
      <c r="F113" s="2">
        <v>0</v>
      </c>
      <c r="G113" s="3">
        <f t="shared" si="0"/>
        <v>110170.48224</v>
      </c>
      <c r="H113" s="3">
        <f t="shared" si="1"/>
        <v>0.52999999996973202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2081938.8699999999</v>
      </c>
      <c r="D116" s="2">
        <f>'PR-RAS'!E120</f>
        <v>1591497.09</v>
      </c>
      <c r="E116" s="2">
        <v>0</v>
      </c>
      <c r="F116" s="2">
        <v>0</v>
      </c>
      <c r="G116" s="3">
        <f t="shared" si="0"/>
        <v>605467.30075000005</v>
      </c>
      <c r="H116" s="3">
        <f t="shared" si="1"/>
        <v>0.22000000020489097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891999.4</v>
      </c>
      <c r="D117" s="2">
        <f>'PR-RAS'!E121</f>
        <v>412354.73</v>
      </c>
      <c r="E117" s="2">
        <v>0</v>
      </c>
      <c r="F117" s="2">
        <v>0</v>
      </c>
      <c r="G117" s="3">
        <f t="shared" si="0"/>
        <v>199138.22776000001</v>
      </c>
      <c r="H117" s="3">
        <f t="shared" si="1"/>
        <v>0.67000000004190952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1189341.52</v>
      </c>
      <c r="D118" s="2">
        <f>'PR-RAS'!E122</f>
        <v>1179084.53</v>
      </c>
      <c r="E118" s="2">
        <v>0</v>
      </c>
      <c r="F118" s="2">
        <v>0</v>
      </c>
      <c r="G118" s="3">
        <f t="shared" si="0"/>
        <v>415058.73786000005</v>
      </c>
      <c r="H118" s="3">
        <f t="shared" si="1"/>
        <v>0.94999999995343387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597.95000000000005</v>
      </c>
      <c r="D119" s="2">
        <f>'PR-RAS'!E123</f>
        <v>57.83</v>
      </c>
      <c r="E119" s="2">
        <v>0</v>
      </c>
      <c r="F119" s="2">
        <v>0</v>
      </c>
      <c r="G119" s="3">
        <f t="shared" si="0"/>
        <v>84.205979999999997</v>
      </c>
      <c r="H119" s="3">
        <f t="shared" si="1"/>
        <v>0.21999999999995623</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64259.01</v>
      </c>
      <c r="D121" s="2">
        <f>'PR-RAS'!E125</f>
        <v>15000</v>
      </c>
      <c r="E121" s="2">
        <v>0</v>
      </c>
      <c r="F121" s="2">
        <v>0</v>
      </c>
      <c r="G121" s="3">
        <f t="shared" si="0"/>
        <v>11311.081200000001</v>
      </c>
      <c r="H121" s="3">
        <f t="shared" si="1"/>
        <v>1.0000000002037268E-2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64259.01</v>
      </c>
      <c r="D125" s="2">
        <f>'PR-RAS'!E129</f>
        <v>15000</v>
      </c>
      <c r="E125" s="2">
        <v>0</v>
      </c>
      <c r="F125" s="2">
        <v>0</v>
      </c>
      <c r="G125" s="3">
        <f t="shared" si="0"/>
        <v>11688.117240000001</v>
      </c>
      <c r="H125" s="3">
        <f t="shared" si="1"/>
        <v>1.0000000002037268E-2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64259.01</v>
      </c>
      <c r="D126" s="2">
        <f>'PR-RAS'!E130</f>
        <v>15000</v>
      </c>
      <c r="E126" s="2">
        <v>0</v>
      </c>
      <c r="F126" s="2">
        <v>0</v>
      </c>
      <c r="G126" s="3">
        <f t="shared" si="0"/>
        <v>11782.376250000001</v>
      </c>
      <c r="H126" s="3">
        <f t="shared" si="1"/>
        <v>1.0000000002037268E-2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66925.710000000006</v>
      </c>
      <c r="D136" s="2">
        <f>'PR-RAS'!E140</f>
        <v>70912.13</v>
      </c>
      <c r="E136" s="2">
        <v>0</v>
      </c>
      <c r="F136" s="2">
        <v>0</v>
      </c>
      <c r="G136" s="3">
        <f t="shared" si="0"/>
        <v>28181.245950000008</v>
      </c>
      <c r="H136" s="3">
        <f t="shared" si="1"/>
        <v>0.41999999999825377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66491.08</v>
      </c>
      <c r="D137" s="2">
        <f>'PR-RAS'!E141</f>
        <v>70911.55</v>
      </c>
      <c r="E137" s="2">
        <v>0</v>
      </c>
      <c r="F137" s="2">
        <v>0</v>
      </c>
      <c r="G137" s="3">
        <f t="shared" si="0"/>
        <v>28330.728480000002</v>
      </c>
      <c r="H137" s="3">
        <f t="shared" si="1"/>
        <v>0.52999999999883585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66491.08</v>
      </c>
      <c r="D146" s="2">
        <f>'PR-RAS'!E150</f>
        <v>70911.55</v>
      </c>
      <c r="E146" s="2">
        <v>0</v>
      </c>
      <c r="F146" s="2">
        <v>0</v>
      </c>
      <c r="G146" s="3">
        <f t="shared" si="0"/>
        <v>30205.556099999998</v>
      </c>
      <c r="H146" s="3">
        <f t="shared" si="1"/>
        <v>0.52999999999883585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434.63</v>
      </c>
      <c r="D147" s="2">
        <f>'PR-RAS'!E151</f>
        <v>0.57999999999999996</v>
      </c>
      <c r="E147" s="2">
        <v>0</v>
      </c>
      <c r="F147" s="2">
        <v>0</v>
      </c>
      <c r="G147" s="3">
        <f t="shared" si="0"/>
        <v>63.625340000000001</v>
      </c>
      <c r="H147" s="3">
        <f t="shared" si="1"/>
        <v>0.79000000000000459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8801681.7899999991</v>
      </c>
      <c r="D148" s="2">
        <f>'PR-RAS'!E152</f>
        <v>9873477.459999999</v>
      </c>
      <c r="E148" s="2">
        <v>0</v>
      </c>
      <c r="F148" s="2">
        <v>0</v>
      </c>
      <c r="G148" s="3">
        <f t="shared" si="0"/>
        <v>4196649.5963699995</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918016.96</v>
      </c>
      <c r="D149" s="2">
        <f>'PR-RAS'!E153</f>
        <v>1056116.1299999999</v>
      </c>
      <c r="E149" s="2">
        <v>0</v>
      </c>
      <c r="F149" s="2">
        <v>0</v>
      </c>
      <c r="G149" s="3">
        <f t="shared" si="0"/>
        <v>448476.88455999992</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736754.88</v>
      </c>
      <c r="D150" s="2">
        <f>'PR-RAS'!E154</f>
        <v>840748.09</v>
      </c>
      <c r="E150" s="2">
        <v>0</v>
      </c>
      <c r="F150" s="2">
        <v>0</v>
      </c>
      <c r="G150" s="3">
        <f t="shared" si="0"/>
        <v>360319.40794</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720423.14</v>
      </c>
      <c r="D151" s="2">
        <f>'PR-RAS'!E155</f>
        <v>821358.58</v>
      </c>
      <c r="E151" s="2">
        <v>0</v>
      </c>
      <c r="F151" s="2">
        <v>0</v>
      </c>
      <c r="G151" s="3">
        <f t="shared" si="0"/>
        <v>354471.04499999998</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16331.74</v>
      </c>
      <c r="D153" s="2">
        <f>'PR-RAS'!E157</f>
        <v>19389.509999999998</v>
      </c>
      <c r="E153" s="2">
        <v>0</v>
      </c>
      <c r="F153" s="2">
        <v>0</v>
      </c>
      <c r="G153" s="3">
        <f t="shared" si="0"/>
        <v>8376.8355199999987</v>
      </c>
      <c r="H153" s="3">
        <f t="shared" si="1"/>
        <v>0.75000000000181899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59497.89</v>
      </c>
      <c r="D155" s="2">
        <f>'PR-RAS'!E159</f>
        <v>76034.289999999994</v>
      </c>
      <c r="E155" s="2">
        <v>0</v>
      </c>
      <c r="F155" s="2">
        <v>0</v>
      </c>
      <c r="G155" s="3">
        <f t="shared" si="0"/>
        <v>32581.236379999995</v>
      </c>
      <c r="H155" s="3">
        <f t="shared" si="1"/>
        <v>0.39999999999417923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121764.19</v>
      </c>
      <c r="D156" s="2">
        <f>'PR-RAS'!E160</f>
        <v>139333.75</v>
      </c>
      <c r="E156" s="2">
        <v>0</v>
      </c>
      <c r="F156" s="2">
        <v>0</v>
      </c>
      <c r="G156" s="3">
        <f t="shared" si="0"/>
        <v>62066.911950000002</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121764.19</v>
      </c>
      <c r="D158" s="2">
        <f>'PR-RAS'!E162</f>
        <v>139333.75</v>
      </c>
      <c r="E158" s="2">
        <v>0</v>
      </c>
      <c r="F158" s="2">
        <v>0</v>
      </c>
      <c r="G158" s="3">
        <f t="shared" si="0"/>
        <v>62867.775330000004</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3602364.79</v>
      </c>
      <c r="D160" s="2">
        <f>'PR-RAS'!E164</f>
        <v>3708781.14</v>
      </c>
      <c r="E160" s="2">
        <v>0</v>
      </c>
      <c r="F160" s="2">
        <v>0</v>
      </c>
      <c r="G160" s="3">
        <f t="shared" si="0"/>
        <v>1752168.4041300002</v>
      </c>
      <c r="H160" s="3">
        <f t="shared" si="1"/>
        <v>0.35000000009313226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29489.62</v>
      </c>
      <c r="D161" s="2">
        <f>'PR-RAS'!E165</f>
        <v>28484.04</v>
      </c>
      <c r="E161" s="2">
        <v>0</v>
      </c>
      <c r="F161" s="2">
        <v>0</v>
      </c>
      <c r="G161" s="3">
        <f t="shared" si="0"/>
        <v>13833.232</v>
      </c>
      <c r="H161" s="3">
        <f t="shared" si="1"/>
        <v>0.42000000000189175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8309.14</v>
      </c>
      <c r="D162" s="2">
        <f>'PR-RAS'!E166</f>
        <v>3005.83</v>
      </c>
      <c r="E162" s="2">
        <v>0</v>
      </c>
      <c r="F162" s="2">
        <v>0</v>
      </c>
      <c r="G162" s="3">
        <f t="shared" si="0"/>
        <v>2305.6487999999999</v>
      </c>
      <c r="H162" s="3">
        <f t="shared" si="1"/>
        <v>0.30999999999949068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18322.919999999998</v>
      </c>
      <c r="D163" s="2">
        <f>'PR-RAS'!E167</f>
        <v>17272.080000000002</v>
      </c>
      <c r="E163" s="2">
        <v>0</v>
      </c>
      <c r="F163" s="2">
        <v>0</v>
      </c>
      <c r="G163" s="3">
        <f t="shared" si="0"/>
        <v>8564.4669599999997</v>
      </c>
      <c r="H163" s="3">
        <f t="shared" si="1"/>
        <v>0.16000000000349246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2857.56</v>
      </c>
      <c r="D164" s="2">
        <f>'PR-RAS'!E168</f>
        <v>8206.1299999999992</v>
      </c>
      <c r="E164" s="2">
        <v>0</v>
      </c>
      <c r="F164" s="2">
        <v>0</v>
      </c>
      <c r="G164" s="3">
        <f t="shared" si="0"/>
        <v>3140.9806600000002</v>
      </c>
      <c r="H164" s="3">
        <f t="shared" si="1"/>
        <v>0.56999999999925421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196277.55</v>
      </c>
      <c r="D166" s="2">
        <f>'PR-RAS'!E170</f>
        <v>214670.71999999997</v>
      </c>
      <c r="E166" s="2">
        <v>0</v>
      </c>
      <c r="F166" s="2">
        <v>0</v>
      </c>
      <c r="G166" s="3">
        <f t="shared" si="0"/>
        <v>103227.13335</v>
      </c>
      <c r="H166" s="3">
        <f t="shared" si="1"/>
        <v>0.73000000003958121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31906.13</v>
      </c>
      <c r="D167" s="2">
        <f>'PR-RAS'!E171</f>
        <v>34277.879999999997</v>
      </c>
      <c r="E167" s="2">
        <v>0</v>
      </c>
      <c r="F167" s="2">
        <v>0</v>
      </c>
      <c r="G167" s="3">
        <f t="shared" si="0"/>
        <v>16676.673740000002</v>
      </c>
      <c r="H167" s="3">
        <f t="shared" si="1"/>
        <v>0.25000000000363798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159862.15</v>
      </c>
      <c r="D169" s="2">
        <f>'PR-RAS'!E173</f>
        <v>174649.02</v>
      </c>
      <c r="E169" s="2">
        <v>0</v>
      </c>
      <c r="F169" s="2">
        <v>0</v>
      </c>
      <c r="G169" s="3">
        <f t="shared" si="0"/>
        <v>85538.911919999999</v>
      </c>
      <c r="H169" s="3">
        <f t="shared" si="1"/>
        <v>0.16999999998370185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3105.62</v>
      </c>
      <c r="D171" s="2">
        <f>'PR-RAS'!E175</f>
        <v>3621.74</v>
      </c>
      <c r="E171" s="2">
        <v>0</v>
      </c>
      <c r="F171" s="2">
        <v>0</v>
      </c>
      <c r="G171" s="3">
        <f t="shared" si="0"/>
        <v>1759.347</v>
      </c>
      <c r="H171" s="3">
        <f t="shared" si="1"/>
        <v>0.64000000000032742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1403.65</v>
      </c>
      <c r="D173" s="2">
        <f>'PR-RAS'!E177</f>
        <v>2122.08</v>
      </c>
      <c r="E173" s="2">
        <v>0</v>
      </c>
      <c r="F173" s="2">
        <v>0</v>
      </c>
      <c r="G173" s="3">
        <f t="shared" si="0"/>
        <v>971.42331999999988</v>
      </c>
      <c r="H173" s="3">
        <f t="shared" si="1"/>
        <v>0.42999999999983629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3148224.5500000003</v>
      </c>
      <c r="D174" s="2">
        <f>'PR-RAS'!E178</f>
        <v>3175295.93</v>
      </c>
      <c r="E174" s="2">
        <v>0</v>
      </c>
      <c r="F174" s="2">
        <v>0</v>
      </c>
      <c r="G174" s="3">
        <f t="shared" si="0"/>
        <v>1643295.23893</v>
      </c>
      <c r="H174" s="3">
        <f t="shared" si="1"/>
        <v>0.51999999955296516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86329.96</v>
      </c>
      <c r="D175" s="2">
        <f>'PR-RAS'!E179</f>
        <v>106893.63</v>
      </c>
      <c r="E175" s="2">
        <v>0</v>
      </c>
      <c r="F175" s="2">
        <v>0</v>
      </c>
      <c r="G175" s="3">
        <f t="shared" si="0"/>
        <v>52220.396280000001</v>
      </c>
      <c r="H175" s="3">
        <f t="shared" si="1"/>
        <v>0.40999999998894054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2117945.86</v>
      </c>
      <c r="D176" s="2">
        <f>'PR-RAS'!E180</f>
        <v>1889836.49</v>
      </c>
      <c r="E176" s="2">
        <v>0</v>
      </c>
      <c r="F176" s="2">
        <v>0</v>
      </c>
      <c r="G176" s="3">
        <f t="shared" si="0"/>
        <v>1032083.2969999999</v>
      </c>
      <c r="H176" s="3">
        <f t="shared" si="1"/>
        <v>0.63000000012107193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90819.24</v>
      </c>
      <c r="D177" s="2">
        <f>'PR-RAS'!E181</f>
        <v>107299.76</v>
      </c>
      <c r="E177" s="2">
        <v>0</v>
      </c>
      <c r="F177" s="2">
        <v>0</v>
      </c>
      <c r="G177" s="3">
        <f t="shared" si="0"/>
        <v>53753.701759999996</v>
      </c>
      <c r="H177" s="3">
        <f t="shared" si="1"/>
        <v>0.48000000001047738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56547.83</v>
      </c>
      <c r="D178" s="2">
        <f>'PR-RAS'!E182</f>
        <v>67355.679999999993</v>
      </c>
      <c r="E178" s="2">
        <v>0</v>
      </c>
      <c r="F178" s="2">
        <v>0</v>
      </c>
      <c r="G178" s="3">
        <f t="shared" si="0"/>
        <v>33852.876629999999</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47177.26</v>
      </c>
      <c r="D179" s="2">
        <f>'PR-RAS'!E183</f>
        <v>61905.11</v>
      </c>
      <c r="E179" s="2">
        <v>0</v>
      </c>
      <c r="F179" s="2">
        <v>0</v>
      </c>
      <c r="G179" s="3">
        <f t="shared" si="0"/>
        <v>30435.77144</v>
      </c>
      <c r="H179" s="3">
        <f t="shared" si="1"/>
        <v>0.37000000000261934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69580.41</v>
      </c>
      <c r="D180" s="2">
        <f>'PR-RAS'!E184</f>
        <v>26573.49</v>
      </c>
      <c r="E180" s="2">
        <v>0</v>
      </c>
      <c r="F180" s="2">
        <v>0</v>
      </c>
      <c r="G180" s="3">
        <f t="shared" si="0"/>
        <v>21968.202810000003</v>
      </c>
      <c r="H180" s="3">
        <f t="shared" si="1"/>
        <v>0.90000000000509317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287634.02</v>
      </c>
      <c r="D181" s="2">
        <f>'PR-RAS'!E185</f>
        <v>440008.17</v>
      </c>
      <c r="E181" s="2">
        <v>0</v>
      </c>
      <c r="F181" s="2">
        <v>0</v>
      </c>
      <c r="G181" s="3">
        <f t="shared" si="0"/>
        <v>210177.06479999996</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75945.16</v>
      </c>
      <c r="D182" s="2">
        <f>'PR-RAS'!E186</f>
        <v>107362.69</v>
      </c>
      <c r="E182" s="2">
        <v>0</v>
      </c>
      <c r="F182" s="2">
        <v>0</v>
      </c>
      <c r="G182" s="3">
        <f t="shared" si="0"/>
        <v>52611.367740000002</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316244.81</v>
      </c>
      <c r="D183" s="2">
        <f>'PR-RAS'!E187</f>
        <v>368060.91</v>
      </c>
      <c r="E183" s="2">
        <v>0</v>
      </c>
      <c r="F183" s="2">
        <v>0</v>
      </c>
      <c r="G183" s="3">
        <f t="shared" si="0"/>
        <v>191530.72665999999</v>
      </c>
      <c r="H183" s="3">
        <f t="shared" si="1"/>
        <v>0.28000000002793968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1290.5</v>
      </c>
      <c r="D184" s="2">
        <f>'PR-RAS'!E188</f>
        <v>2965.66</v>
      </c>
      <c r="E184" s="2">
        <v>0</v>
      </c>
      <c r="F184" s="2">
        <v>0</v>
      </c>
      <c r="G184" s="3">
        <f t="shared" si="0"/>
        <v>1321.5930599999999</v>
      </c>
      <c r="H184" s="3">
        <f t="shared" si="1"/>
        <v>0.84000000000014552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227082.57000000004</v>
      </c>
      <c r="D190" s="2">
        <f>'PR-RAS'!E194</f>
        <v>287364.78999999998</v>
      </c>
      <c r="E190" s="2">
        <v>0</v>
      </c>
      <c r="F190" s="2">
        <v>0</v>
      </c>
      <c r="G190" s="3">
        <f t="shared" si="0"/>
        <v>151542.49635</v>
      </c>
      <c r="H190" s="3">
        <f t="shared" si="1"/>
        <v>0.63999999998486601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58869.98</v>
      </c>
      <c r="D191" s="2">
        <f>'PR-RAS'!E195</f>
        <v>76820.179999999993</v>
      </c>
      <c r="E191" s="2">
        <v>0</v>
      </c>
      <c r="F191" s="2">
        <v>0</v>
      </c>
      <c r="G191" s="3">
        <f t="shared" si="0"/>
        <v>40376.964599999999</v>
      </c>
      <c r="H191" s="3">
        <f t="shared" si="1"/>
        <v>0.19999999998981366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22053.93</v>
      </c>
      <c r="D192" s="2">
        <f>'PR-RAS'!E196</f>
        <v>24679.119999999999</v>
      </c>
      <c r="E192" s="2">
        <v>0</v>
      </c>
      <c r="F192" s="2">
        <v>0</v>
      </c>
      <c r="G192" s="3">
        <f t="shared" si="0"/>
        <v>13639.724469999999</v>
      </c>
      <c r="H192" s="3">
        <f t="shared" si="1"/>
        <v>0.18999999999869033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19892.47</v>
      </c>
      <c r="D193" s="2">
        <f>'PR-RAS'!E197</f>
        <v>47234.97</v>
      </c>
      <c r="E193" s="2">
        <v>0</v>
      </c>
      <c r="F193" s="2">
        <v>0</v>
      </c>
      <c r="G193" s="3">
        <f t="shared" si="0"/>
        <v>21957.582720000002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9872.6</v>
      </c>
      <c r="D194" s="2">
        <f>'PR-RAS'!E198</f>
        <v>10961.83</v>
      </c>
      <c r="E194" s="2">
        <v>0</v>
      </c>
      <c r="F194" s="2">
        <v>0</v>
      </c>
      <c r="G194" s="3">
        <f t="shared" si="0"/>
        <v>6136.6781800000008</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97553.8</v>
      </c>
      <c r="D195" s="2">
        <f>'PR-RAS'!E199</f>
        <v>117401.02</v>
      </c>
      <c r="E195" s="2">
        <v>0</v>
      </c>
      <c r="F195" s="2">
        <v>0</v>
      </c>
      <c r="G195" s="3">
        <f t="shared" si="0"/>
        <v>64477.032960000004</v>
      </c>
      <c r="H195" s="3">
        <f t="shared" si="1"/>
        <v>0.22000000000116415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2010.7</v>
      </c>
      <c r="D196" s="2">
        <f>'PR-RAS'!E200</f>
        <v>0</v>
      </c>
      <c r="E196" s="2">
        <v>0</v>
      </c>
      <c r="F196" s="2">
        <v>0</v>
      </c>
      <c r="G196" s="3">
        <f t="shared" si="0"/>
        <v>392.0865</v>
      </c>
      <c r="H196" s="3">
        <f t="shared" si="1"/>
        <v>0.29999999999995453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16829.09</v>
      </c>
      <c r="D197" s="2">
        <f>'PR-RAS'!E201</f>
        <v>10267.67</v>
      </c>
      <c r="E197" s="2">
        <v>0</v>
      </c>
      <c r="F197" s="2">
        <v>0</v>
      </c>
      <c r="G197" s="3">
        <f t="shared" si="0"/>
        <v>7323.4282800000001</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43665.68</v>
      </c>
      <c r="D198" s="2">
        <f>'PR-RAS'!E202</f>
        <v>41959.05</v>
      </c>
      <c r="E198" s="2">
        <v>0</v>
      </c>
      <c r="F198" s="2">
        <v>0</v>
      </c>
      <c r="G198" s="3">
        <f t="shared" si="0"/>
        <v>25134.004660000002</v>
      </c>
      <c r="H198" s="3">
        <f t="shared" si="1"/>
        <v>0.37000000000261934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25736.670000000002</v>
      </c>
      <c r="D204" s="2">
        <f>'PR-RAS'!E208</f>
        <v>22044.38</v>
      </c>
      <c r="E204" s="2">
        <v>0</v>
      </c>
      <c r="F204" s="2">
        <v>0</v>
      </c>
      <c r="G204" s="3">
        <f t="shared" si="0"/>
        <v>14174.562290000002</v>
      </c>
      <c r="H204" s="3">
        <f t="shared" si="1"/>
        <v>0.70999999999912689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24015.81</v>
      </c>
      <c r="D207" s="2">
        <f>'PR-RAS'!E211</f>
        <v>22044.38</v>
      </c>
      <c r="E207" s="2">
        <v>0</v>
      </c>
      <c r="F207" s="2">
        <v>0</v>
      </c>
      <c r="G207" s="3">
        <f t="shared" si="0"/>
        <v>14029.541420000001</v>
      </c>
      <c r="H207" s="3">
        <f t="shared" si="1"/>
        <v>0.56999999999970896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1720.86</v>
      </c>
      <c r="D208" s="2">
        <f>'PR-RAS'!E212</f>
        <v>0</v>
      </c>
      <c r="E208" s="2">
        <v>0</v>
      </c>
      <c r="F208" s="2">
        <v>0</v>
      </c>
      <c r="G208" s="3">
        <f t="shared" si="0"/>
        <v>356.21801999999997</v>
      </c>
      <c r="H208" s="3">
        <f t="shared" si="1"/>
        <v>0.14000000000010004</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17929.009999999998</v>
      </c>
      <c r="D212" s="2">
        <f>'PR-RAS'!E216</f>
        <v>19914.670000000002</v>
      </c>
      <c r="E212" s="2">
        <v>0</v>
      </c>
      <c r="F212" s="2">
        <v>0</v>
      </c>
      <c r="G212" s="3">
        <f t="shared" si="0"/>
        <v>12187.011850000001</v>
      </c>
      <c r="H212" s="3">
        <f t="shared" si="1"/>
        <v>0.33999999999650754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17908.189999999999</v>
      </c>
      <c r="D213" s="2">
        <f>'PR-RAS'!E217</f>
        <v>19909.240000000002</v>
      </c>
      <c r="E213" s="2">
        <v>0</v>
      </c>
      <c r="F213" s="2">
        <v>0</v>
      </c>
      <c r="G213" s="3">
        <f t="shared" si="0"/>
        <v>12238.054039999999</v>
      </c>
      <c r="H213" s="3">
        <f t="shared" si="1"/>
        <v>0.43000000000029104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20.82</v>
      </c>
      <c r="D215" s="2">
        <f>'PR-RAS'!E219</f>
        <v>5.43</v>
      </c>
      <c r="E215" s="2">
        <v>0</v>
      </c>
      <c r="F215" s="2">
        <v>0</v>
      </c>
      <c r="G215" s="3">
        <f t="shared" si="0"/>
        <v>6.7795199999999998</v>
      </c>
      <c r="H215" s="3">
        <f t="shared" si="1"/>
        <v>0.60999999999999943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2766270.79</v>
      </c>
      <c r="D226" s="2">
        <f>'PR-RAS'!E230</f>
        <v>3357505.59</v>
      </c>
      <c r="E226" s="2">
        <v>0</v>
      </c>
      <c r="F226" s="2">
        <v>0</v>
      </c>
      <c r="G226" s="3">
        <f t="shared" si="0"/>
        <v>2133288.44325</v>
      </c>
      <c r="H226" s="3">
        <f t="shared" si="1"/>
        <v>0.62000000011175871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929.06</v>
      </c>
      <c r="D233" s="2">
        <f>'PR-RAS'!E237</f>
        <v>29826.21</v>
      </c>
      <c r="E233" s="2">
        <v>0</v>
      </c>
      <c r="F233" s="2">
        <v>0</v>
      </c>
      <c r="G233" s="3">
        <f t="shared" si="0"/>
        <v>14054.90336</v>
      </c>
      <c r="H233" s="3">
        <f t="shared" si="1"/>
        <v>0.26999999999907232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929.06</v>
      </c>
      <c r="D234" s="2">
        <f>'PR-RAS'!E238</f>
        <v>29826.21</v>
      </c>
      <c r="E234" s="2">
        <v>0</v>
      </c>
      <c r="F234" s="2">
        <v>0</v>
      </c>
      <c r="G234" s="3">
        <f t="shared" si="0"/>
        <v>14115.484839999999</v>
      </c>
      <c r="H234" s="3">
        <f t="shared" si="1"/>
        <v>0.26999999999907232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353172.27</v>
      </c>
      <c r="D242" s="2">
        <f>'PR-RAS'!E246</f>
        <v>506246.44</v>
      </c>
      <c r="E242" s="2">
        <v>0</v>
      </c>
      <c r="F242" s="2">
        <v>0</v>
      </c>
      <c r="G242" s="3">
        <f t="shared" si="0"/>
        <v>329125.30114999996</v>
      </c>
      <c r="H242" s="3">
        <f t="shared" si="1"/>
        <v>0.71000000002095476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261317.94</v>
      </c>
      <c r="D243" s="2">
        <f>'PR-RAS'!E247</f>
        <v>408226.25</v>
      </c>
      <c r="E243" s="2">
        <v>0</v>
      </c>
      <c r="F243" s="2">
        <v>0</v>
      </c>
      <c r="G243" s="3">
        <f t="shared" si="0"/>
        <v>260820.44647999998</v>
      </c>
      <c r="H243" s="3">
        <f t="shared" si="1"/>
        <v>0.30999999999767169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91854.33</v>
      </c>
      <c r="D244" s="2">
        <f>'PR-RAS'!E248</f>
        <v>98020.19</v>
      </c>
      <c r="E244" s="2">
        <v>0</v>
      </c>
      <c r="F244" s="2">
        <v>0</v>
      </c>
      <c r="G244" s="3">
        <f t="shared" si="0"/>
        <v>69958.414530000009</v>
      </c>
      <c r="H244" s="3">
        <f t="shared" si="1"/>
        <v>0.52000000000407454</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2412169.46</v>
      </c>
      <c r="D246" s="2">
        <f>'PR-RAS'!E250</f>
        <v>2821432.94</v>
      </c>
      <c r="E246" s="2">
        <v>0</v>
      </c>
      <c r="F246" s="2">
        <v>0</v>
      </c>
      <c r="G246" s="3">
        <f t="shared" si="0"/>
        <v>1973483.6583</v>
      </c>
      <c r="H246" s="3">
        <f t="shared" si="1"/>
        <v>0.52000000001862645</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2387403.2000000002</v>
      </c>
      <c r="D247" s="2">
        <f>'PR-RAS'!E251</f>
        <v>2807270.18</v>
      </c>
      <c r="E247" s="2">
        <v>0</v>
      </c>
      <c r="F247" s="2">
        <v>0</v>
      </c>
      <c r="G247" s="3">
        <f t="shared" si="0"/>
        <v>1968478.1157600002</v>
      </c>
      <c r="H247" s="3">
        <f t="shared" si="1"/>
        <v>0.38000000035390258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24766.26</v>
      </c>
      <c r="D248" s="2">
        <f>'PR-RAS'!E252</f>
        <v>14162.76</v>
      </c>
      <c r="E248" s="2">
        <v>0</v>
      </c>
      <c r="F248" s="2">
        <v>0</v>
      </c>
      <c r="G248" s="3">
        <f t="shared" si="0"/>
        <v>13113.66966</v>
      </c>
      <c r="H248" s="3">
        <f t="shared" si="1"/>
        <v>0.49999999999818101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439303.63</v>
      </c>
      <c r="D258" s="2">
        <f>'PR-RAS'!E262</f>
        <v>583689.42999999993</v>
      </c>
      <c r="E258" s="2">
        <v>0</v>
      </c>
      <c r="F258" s="2">
        <v>0</v>
      </c>
      <c r="G258" s="3">
        <f t="shared" si="0"/>
        <v>412917.39992999996</v>
      </c>
      <c r="H258" s="3">
        <f t="shared" si="1"/>
        <v>0.79999999993015081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439303.63</v>
      </c>
      <c r="D265" s="2">
        <f>'PR-RAS'!E269</f>
        <v>583689.42999999993</v>
      </c>
      <c r="E265" s="2">
        <v>0</v>
      </c>
      <c r="F265" s="2">
        <v>0</v>
      </c>
      <c r="G265" s="3">
        <f t="shared" si="0"/>
        <v>424164.17735999997</v>
      </c>
      <c r="H265" s="3">
        <f t="shared" si="1"/>
        <v>0.79999999993015081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358827.55</v>
      </c>
      <c r="D266" s="2">
        <f>'PR-RAS'!E270</f>
        <v>457187.05</v>
      </c>
      <c r="E266" s="2">
        <v>0</v>
      </c>
      <c r="F266" s="2">
        <v>0</v>
      </c>
      <c r="G266" s="3">
        <f t="shared" si="0"/>
        <v>337398.43725000002</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80476.08</v>
      </c>
      <c r="D267" s="2">
        <f>'PR-RAS'!E271</f>
        <v>126502.38</v>
      </c>
      <c r="E267" s="2">
        <v>0</v>
      </c>
      <c r="F267" s="2">
        <v>0</v>
      </c>
      <c r="G267" s="3">
        <f t="shared" si="0"/>
        <v>88705.903440000009</v>
      </c>
      <c r="H267" s="3">
        <f t="shared" si="1"/>
        <v>0.46000000000640284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1032059.9399999998</v>
      </c>
      <c r="D269" s="2">
        <f>'PR-RAS'!E273</f>
        <v>1125426.1199999999</v>
      </c>
      <c r="E269" s="2">
        <v>0</v>
      </c>
      <c r="F269" s="2">
        <v>0</v>
      </c>
      <c r="G269" s="3">
        <f t="shared" si="0"/>
        <v>879820.46424</v>
      </c>
      <c r="H269" s="3">
        <f t="shared" si="1"/>
        <v>0.18000000005122274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828628.39999999991</v>
      </c>
      <c r="D270" s="2">
        <f>'PR-RAS'!E274</f>
        <v>774776</v>
      </c>
      <c r="E270" s="2">
        <v>0</v>
      </c>
      <c r="F270" s="2">
        <v>0</v>
      </c>
      <c r="G270" s="3">
        <f t="shared" si="0"/>
        <v>639730.52760000003</v>
      </c>
      <c r="H270" s="3">
        <f t="shared" si="1"/>
        <v>0.39999999990686774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813082.21</v>
      </c>
      <c r="D271" s="2">
        <f>'PR-RAS'!E275</f>
        <v>774776</v>
      </c>
      <c r="E271" s="2">
        <v>0</v>
      </c>
      <c r="F271" s="2">
        <v>0</v>
      </c>
      <c r="G271" s="3">
        <f t="shared" si="0"/>
        <v>637911.23670000001</v>
      </c>
      <c r="H271" s="3">
        <f t="shared" si="1"/>
        <v>0.2099999999627471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15546.19</v>
      </c>
      <c r="D272" s="2">
        <f>'PR-RAS'!E276</f>
        <v>0</v>
      </c>
      <c r="E272" s="2">
        <v>0</v>
      </c>
      <c r="F272" s="2">
        <v>0</v>
      </c>
      <c r="G272" s="3">
        <f t="shared" si="0"/>
        <v>4213.0174900000002</v>
      </c>
      <c r="H272" s="3">
        <f t="shared" si="1"/>
        <v>0.19000000000050932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110981.95</v>
      </c>
      <c r="D274" s="2">
        <f>'PR-RAS'!E278</f>
        <v>193576.25</v>
      </c>
      <c r="E274" s="2">
        <v>0</v>
      </c>
      <c r="F274" s="2">
        <v>0</v>
      </c>
      <c r="G274" s="3">
        <f t="shared" si="0"/>
        <v>135990.70485000001</v>
      </c>
      <c r="H274" s="3">
        <f t="shared" si="1"/>
        <v>0.30000000000291038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110981.95</v>
      </c>
      <c r="D275" s="2">
        <f>'PR-RAS'!E279</f>
        <v>193576.25</v>
      </c>
      <c r="E275" s="2">
        <v>0</v>
      </c>
      <c r="F275" s="2">
        <v>0</v>
      </c>
      <c r="G275" s="3">
        <f t="shared" ref="G275:G528" si="12">(B275/1000)*(C275*1+D275*2)</f>
        <v>136488.83930000002</v>
      </c>
      <c r="H275" s="3">
        <f t="shared" ref="H275:H528" si="13">ABS(C275-ROUND(C275,0))+ABS(D275-ROUND(D275,0))</f>
        <v>0.30000000000291038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24252.71</v>
      </c>
      <c r="E279" s="2">
        <v>0</v>
      </c>
      <c r="F279" s="2">
        <v>0</v>
      </c>
      <c r="G279" s="3">
        <f t="shared" si="12"/>
        <v>13484.50676</v>
      </c>
      <c r="H279" s="3">
        <f t="shared" si="13"/>
        <v>0.29000000000087311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24252.71</v>
      </c>
      <c r="E280" s="2">
        <v>0</v>
      </c>
      <c r="F280" s="2">
        <v>0</v>
      </c>
      <c r="G280" s="3">
        <f t="shared" si="12"/>
        <v>13533.012180000002</v>
      </c>
      <c r="H280" s="3">
        <f t="shared" si="13"/>
        <v>0.29000000000087311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92449.59</v>
      </c>
      <c r="D285" s="2">
        <f>'PR-RAS'!E289</f>
        <v>132821.16</v>
      </c>
      <c r="E285" s="2">
        <v>0</v>
      </c>
      <c r="F285" s="2">
        <v>0</v>
      </c>
      <c r="G285" s="3">
        <f t="shared" si="12"/>
        <v>101698.10244</v>
      </c>
      <c r="H285" s="3">
        <f t="shared" si="13"/>
        <v>0.57000000000698492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92449.59</v>
      </c>
      <c r="D286" s="2">
        <f>'PR-RAS'!E290</f>
        <v>132821.16</v>
      </c>
      <c r="E286" s="2">
        <v>0</v>
      </c>
      <c r="F286" s="2">
        <v>0</v>
      </c>
      <c r="G286" s="3">
        <f t="shared" si="12"/>
        <v>102056.19435000001</v>
      </c>
      <c r="H286" s="3">
        <f t="shared" si="13"/>
        <v>0.57000000000698492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8801681.7899999991</v>
      </c>
      <c r="D295" s="2">
        <f>'PR-RAS'!E299</f>
        <v>9873477.459999999</v>
      </c>
      <c r="E295" s="2">
        <v>0</v>
      </c>
      <c r="F295" s="2">
        <v>0</v>
      </c>
      <c r="G295" s="3">
        <f t="shared" si="12"/>
        <v>8393299.1927399989</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8099765.1400000006</v>
      </c>
      <c r="D296" s="2">
        <f>'PR-RAS'!E300</f>
        <v>3645287.84</v>
      </c>
      <c r="E296" s="2">
        <v>0</v>
      </c>
      <c r="F296" s="2">
        <v>0</v>
      </c>
      <c r="G296" s="3">
        <f t="shared" si="12"/>
        <v>4540150.5418999996</v>
      </c>
      <c r="H296" s="3">
        <f t="shared" si="13"/>
        <v>0.30000000074505806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968374.66</v>
      </c>
      <c r="D298" s="2">
        <f>'PR-RAS'!E302</f>
        <v>652582.01</v>
      </c>
      <c r="E298" s="2">
        <v>0</v>
      </c>
      <c r="F298" s="2">
        <v>0</v>
      </c>
      <c r="G298" s="3">
        <f t="shared" si="12"/>
        <v>675240.98796000006</v>
      </c>
      <c r="H298" s="3">
        <f t="shared" si="13"/>
        <v>0.34999999997671694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250492.33</v>
      </c>
      <c r="D300" s="2">
        <f>'PR-RAS'!E304</f>
        <v>739075.6</v>
      </c>
      <c r="E300" s="2">
        <v>0</v>
      </c>
      <c r="F300" s="2">
        <v>0</v>
      </c>
      <c r="G300" s="3">
        <f t="shared" si="12"/>
        <v>516864.41547000001</v>
      </c>
      <c r="H300" s="3">
        <f t="shared" si="13"/>
        <v>0.73000000001047738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305250.34999999998</v>
      </c>
      <c r="D303" s="2">
        <f>'PR-RAS'!E308</f>
        <v>1169649.79</v>
      </c>
      <c r="E303" s="2">
        <v>0</v>
      </c>
      <c r="F303" s="2">
        <v>0</v>
      </c>
      <c r="G303" s="3">
        <f t="shared" si="12"/>
        <v>798654.07886000001</v>
      </c>
      <c r="H303" s="3">
        <f t="shared" si="13"/>
        <v>0.55999999993946403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305080.21999999997</v>
      </c>
      <c r="D304" s="2">
        <f>'PR-RAS'!E309</f>
        <v>1169533.26</v>
      </c>
      <c r="E304" s="2">
        <v>0</v>
      </c>
      <c r="F304" s="2">
        <v>0</v>
      </c>
      <c r="G304" s="3">
        <f t="shared" si="12"/>
        <v>801176.4622200001</v>
      </c>
      <c r="H304" s="3">
        <f t="shared" si="13"/>
        <v>0.47999999998137355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305080.21999999997</v>
      </c>
      <c r="D305" s="2">
        <f>'PR-RAS'!E310</f>
        <v>1169533.26</v>
      </c>
      <c r="E305" s="2">
        <v>0</v>
      </c>
      <c r="F305" s="2">
        <v>0</v>
      </c>
      <c r="G305" s="3">
        <f t="shared" si="12"/>
        <v>803820.6089600001</v>
      </c>
      <c r="H305" s="3">
        <f t="shared" si="13"/>
        <v>0.47999999998137355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305080.21999999997</v>
      </c>
      <c r="D306" s="2">
        <f>'PR-RAS'!E311</f>
        <v>1169533.26</v>
      </c>
      <c r="E306" s="2">
        <v>0</v>
      </c>
      <c r="F306" s="2">
        <v>0</v>
      </c>
      <c r="G306" s="3">
        <f t="shared" si="12"/>
        <v>806464.7557000001</v>
      </c>
      <c r="H306" s="3">
        <f t="shared" si="13"/>
        <v>0.47999999998137355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170.13</v>
      </c>
      <c r="D316" s="2">
        <f>'PR-RAS'!E321</f>
        <v>116.53</v>
      </c>
      <c r="E316" s="2">
        <v>0</v>
      </c>
      <c r="F316" s="2">
        <v>0</v>
      </c>
      <c r="G316" s="3">
        <f t="shared" si="12"/>
        <v>127.00485</v>
      </c>
      <c r="H316" s="3">
        <f t="shared" si="13"/>
        <v>0.59999999999999432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170.13</v>
      </c>
      <c r="D317" s="2">
        <f>'PR-RAS'!E322</f>
        <v>116.53</v>
      </c>
      <c r="E317" s="2">
        <v>0</v>
      </c>
      <c r="F317" s="2">
        <v>0</v>
      </c>
      <c r="G317" s="3">
        <f t="shared" si="12"/>
        <v>127.40804</v>
      </c>
      <c r="H317" s="3">
        <f t="shared" si="13"/>
        <v>0.59999999999999432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170.13</v>
      </c>
      <c r="D318" s="2">
        <f>'PR-RAS'!E323</f>
        <v>116.53</v>
      </c>
      <c r="E318" s="2">
        <v>0</v>
      </c>
      <c r="F318" s="2">
        <v>0</v>
      </c>
      <c r="G318" s="3">
        <f t="shared" si="12"/>
        <v>127.81122999999999</v>
      </c>
      <c r="H318" s="3">
        <f t="shared" si="13"/>
        <v>0.59999999999999432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3886361.78</v>
      </c>
      <c r="D355" s="2">
        <f>'PR-RAS'!E360</f>
        <v>8651280.5999999996</v>
      </c>
      <c r="E355" s="2">
        <v>0</v>
      </c>
      <c r="F355" s="2">
        <v>0</v>
      </c>
      <c r="G355" s="3">
        <f t="shared" si="12"/>
        <v>7500878.7349199997</v>
      </c>
      <c r="H355" s="3">
        <f t="shared" si="13"/>
        <v>0.62000000057742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644639.38</v>
      </c>
      <c r="D356" s="2">
        <f>'PR-RAS'!E361</f>
        <v>545934.09</v>
      </c>
      <c r="E356" s="2">
        <v>0</v>
      </c>
      <c r="F356" s="2">
        <v>0</v>
      </c>
      <c r="G356" s="3">
        <f t="shared" si="12"/>
        <v>616460.1838</v>
      </c>
      <c r="H356" s="3">
        <f t="shared" si="13"/>
        <v>0.46999999997206032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192959.35999999999</v>
      </c>
      <c r="D357" s="2">
        <f>'PR-RAS'!E362</f>
        <v>73492.479999999996</v>
      </c>
      <c r="E357" s="2">
        <v>0</v>
      </c>
      <c r="F357" s="2">
        <v>0</v>
      </c>
      <c r="G357" s="3">
        <f t="shared" si="12"/>
        <v>121020.17791999997</v>
      </c>
      <c r="H357" s="3">
        <f t="shared" si="13"/>
        <v>0.83999999998195563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192959.35999999999</v>
      </c>
      <c r="D358" s="2">
        <f>'PR-RAS'!E363</f>
        <v>73492.479999999996</v>
      </c>
      <c r="E358" s="2">
        <v>0</v>
      </c>
      <c r="F358" s="2">
        <v>0</v>
      </c>
      <c r="G358" s="3">
        <f t="shared" si="12"/>
        <v>121360.12223999998</v>
      </c>
      <c r="H358" s="3">
        <f t="shared" si="13"/>
        <v>0.83999999998195563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451680.02</v>
      </c>
      <c r="D361" s="2">
        <f>'PR-RAS'!E366</f>
        <v>472441.61</v>
      </c>
      <c r="E361" s="2">
        <v>0</v>
      </c>
      <c r="F361" s="2">
        <v>0</v>
      </c>
      <c r="G361" s="3">
        <f t="shared" si="12"/>
        <v>502762.76639999996</v>
      </c>
      <c r="H361" s="3">
        <f t="shared" si="13"/>
        <v>0.41000000003259629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19481.95</v>
      </c>
      <c r="D364" s="2">
        <f>'PR-RAS'!E369</f>
        <v>36163.660000000003</v>
      </c>
      <c r="E364" s="2">
        <v>0</v>
      </c>
      <c r="F364" s="2">
        <v>0</v>
      </c>
      <c r="G364" s="3">
        <f t="shared" si="12"/>
        <v>33326.765010000003</v>
      </c>
      <c r="H364" s="3">
        <f t="shared" si="13"/>
        <v>0.38999999999577994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376543.57</v>
      </c>
      <c r="D365" s="2">
        <f>'PR-RAS'!E370</f>
        <v>430059.2</v>
      </c>
      <c r="E365" s="2">
        <v>0</v>
      </c>
      <c r="F365" s="2">
        <v>0</v>
      </c>
      <c r="G365" s="3">
        <f t="shared" si="12"/>
        <v>450144.95707999996</v>
      </c>
      <c r="H365" s="3">
        <f t="shared" si="13"/>
        <v>0.63000000000465661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55654.5</v>
      </c>
      <c r="D367" s="2">
        <f>'PR-RAS'!E372</f>
        <v>6218.75</v>
      </c>
      <c r="E367" s="2">
        <v>0</v>
      </c>
      <c r="F367" s="2">
        <v>0</v>
      </c>
      <c r="G367" s="3">
        <f t="shared" si="12"/>
        <v>24921.671999999999</v>
      </c>
      <c r="H367" s="3">
        <f t="shared" si="13"/>
        <v>0.75</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2267086.63</v>
      </c>
      <c r="D368" s="2">
        <f>'PR-RAS'!E373</f>
        <v>8059946.5099999998</v>
      </c>
      <c r="E368" s="2">
        <v>0</v>
      </c>
      <c r="F368" s="2">
        <v>0</v>
      </c>
      <c r="G368" s="3">
        <f t="shared" si="12"/>
        <v>6748021.5315499995</v>
      </c>
      <c r="H368" s="3">
        <f t="shared" si="13"/>
        <v>0.86000000033527613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1736092.91</v>
      </c>
      <c r="D369" s="2">
        <f>'PR-RAS'!E374</f>
        <v>7214781.5599999996</v>
      </c>
      <c r="E369" s="2">
        <v>0</v>
      </c>
      <c r="F369" s="2">
        <v>0</v>
      </c>
      <c r="G369" s="3">
        <f t="shared" si="12"/>
        <v>5948961.4190400001</v>
      </c>
      <c r="H369" s="3">
        <f t="shared" si="13"/>
        <v>0.53000000049360096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874002.72</v>
      </c>
      <c r="D371" s="2">
        <f>'PR-RAS'!E376</f>
        <v>6337892.1399999997</v>
      </c>
      <c r="E371" s="2">
        <v>0</v>
      </c>
      <c r="F371" s="2">
        <v>0</v>
      </c>
      <c r="G371" s="3">
        <f t="shared" si="12"/>
        <v>5013421.1899999995</v>
      </c>
      <c r="H371" s="3">
        <f t="shared" si="13"/>
        <v>0.41999999969266355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526284.37</v>
      </c>
      <c r="D372" s="2">
        <f>'PR-RAS'!E377</f>
        <v>295860.24</v>
      </c>
      <c r="E372" s="2">
        <v>0</v>
      </c>
      <c r="F372" s="2">
        <v>0</v>
      </c>
      <c r="G372" s="3">
        <f t="shared" si="12"/>
        <v>414779.79935000004</v>
      </c>
      <c r="H372" s="3">
        <f t="shared" si="13"/>
        <v>0.60999999998603016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335805.82</v>
      </c>
      <c r="D373" s="2">
        <f>'PR-RAS'!E378</f>
        <v>581029.18000000005</v>
      </c>
      <c r="E373" s="2">
        <v>0</v>
      </c>
      <c r="F373" s="2">
        <v>0</v>
      </c>
      <c r="G373" s="3">
        <f t="shared" si="12"/>
        <v>557205.47496000002</v>
      </c>
      <c r="H373" s="3">
        <f t="shared" si="13"/>
        <v>0.36000000004423782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249103.08000000002</v>
      </c>
      <c r="D374" s="2">
        <f>'PR-RAS'!E379</f>
        <v>418425.07</v>
      </c>
      <c r="E374" s="2">
        <v>0</v>
      </c>
      <c r="F374" s="2">
        <v>0</v>
      </c>
      <c r="G374" s="3">
        <f t="shared" si="12"/>
        <v>405060.55105999997</v>
      </c>
      <c r="H374" s="3">
        <f t="shared" si="13"/>
        <v>0.15000000002328306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67290.720000000001</v>
      </c>
      <c r="D375" s="2">
        <f>'PR-RAS'!E380</f>
        <v>68947.429999999993</v>
      </c>
      <c r="E375" s="2">
        <v>0</v>
      </c>
      <c r="F375" s="2">
        <v>0</v>
      </c>
      <c r="G375" s="3">
        <f t="shared" si="12"/>
        <v>76739.406919999994</v>
      </c>
      <c r="H375" s="3">
        <f t="shared" si="13"/>
        <v>0.70999999999185093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932.63</v>
      </c>
      <c r="D376" s="2">
        <f>'PR-RAS'!E381</f>
        <v>0</v>
      </c>
      <c r="E376" s="2">
        <v>0</v>
      </c>
      <c r="F376" s="2">
        <v>0</v>
      </c>
      <c r="G376" s="3">
        <f t="shared" si="12"/>
        <v>349.73624999999998</v>
      </c>
      <c r="H376" s="3">
        <f t="shared" si="13"/>
        <v>0.37000000000000455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5333.5</v>
      </c>
      <c r="D377" s="2">
        <f>'PR-RAS'!E382</f>
        <v>38060.31</v>
      </c>
      <c r="E377" s="2">
        <v>0</v>
      </c>
      <c r="F377" s="2">
        <v>0</v>
      </c>
      <c r="G377" s="3">
        <f t="shared" si="12"/>
        <v>30626.749119999997</v>
      </c>
      <c r="H377" s="3">
        <f t="shared" si="13"/>
        <v>0.80999999999767169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8125</v>
      </c>
      <c r="D380" s="2">
        <f>'PR-RAS'!E385</f>
        <v>654.5</v>
      </c>
      <c r="E380" s="2">
        <v>0</v>
      </c>
      <c r="F380" s="2">
        <v>0</v>
      </c>
      <c r="G380" s="3">
        <f t="shared" si="12"/>
        <v>3575.4859999999999</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167421.23000000001</v>
      </c>
      <c r="D381" s="2">
        <f>'PR-RAS'!E386</f>
        <v>310762.83</v>
      </c>
      <c r="E381" s="2">
        <v>0</v>
      </c>
      <c r="F381" s="2">
        <v>0</v>
      </c>
      <c r="G381" s="3">
        <f t="shared" si="12"/>
        <v>299799.81819999998</v>
      </c>
      <c r="H381" s="3">
        <f t="shared" si="13"/>
        <v>0.39999999999417923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350</v>
      </c>
      <c r="E388" s="2">
        <v>0</v>
      </c>
      <c r="F388" s="2">
        <v>0</v>
      </c>
      <c r="G388" s="3">
        <f t="shared" si="12"/>
        <v>270.90000000000003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350</v>
      </c>
      <c r="E390" s="2">
        <v>0</v>
      </c>
      <c r="F390" s="2">
        <v>0</v>
      </c>
      <c r="G390" s="3">
        <f t="shared" si="12"/>
        <v>272.3</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281890.64</v>
      </c>
      <c r="D396" s="2">
        <f>'PR-RAS'!E401</f>
        <v>426389.88</v>
      </c>
      <c r="E396" s="2">
        <v>0</v>
      </c>
      <c r="F396" s="2">
        <v>0</v>
      </c>
      <c r="G396" s="3">
        <f t="shared" si="12"/>
        <v>448194.80799999996</v>
      </c>
      <c r="H396" s="3">
        <f t="shared" si="13"/>
        <v>0.47999999998137355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8250</v>
      </c>
      <c r="D398" s="2">
        <f>'PR-RAS'!E403</f>
        <v>4051.13</v>
      </c>
      <c r="E398" s="2">
        <v>0</v>
      </c>
      <c r="F398" s="2">
        <v>0</v>
      </c>
      <c r="G398" s="3">
        <f t="shared" si="12"/>
        <v>6491.8472200000006</v>
      </c>
      <c r="H398" s="3">
        <f t="shared" si="13"/>
        <v>0.13000000000010914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273640.64</v>
      </c>
      <c r="D399" s="2">
        <f>'PR-RAS'!E404</f>
        <v>422338.75</v>
      </c>
      <c r="E399" s="2">
        <v>0</v>
      </c>
      <c r="F399" s="2">
        <v>0</v>
      </c>
      <c r="G399" s="3">
        <f t="shared" si="12"/>
        <v>445090.61972000008</v>
      </c>
      <c r="H399" s="3">
        <f t="shared" si="13"/>
        <v>0.60999999998603016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974635.77</v>
      </c>
      <c r="D407" s="2">
        <f>'PR-RAS'!E412</f>
        <v>45400</v>
      </c>
      <c r="E407" s="2">
        <v>0</v>
      </c>
      <c r="F407" s="2">
        <v>0</v>
      </c>
      <c r="G407" s="3">
        <f t="shared" si="12"/>
        <v>432566.92262000003</v>
      </c>
      <c r="H407" s="3">
        <f t="shared" si="13"/>
        <v>0.22999999998137355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974635.77</v>
      </c>
      <c r="D408" s="2">
        <f>'PR-RAS'!E413</f>
        <v>45400</v>
      </c>
      <c r="E408" s="2">
        <v>0</v>
      </c>
      <c r="F408" s="2">
        <v>0</v>
      </c>
      <c r="G408" s="3">
        <f t="shared" si="12"/>
        <v>433632.35838999995</v>
      </c>
      <c r="H408" s="3">
        <f t="shared" si="13"/>
        <v>0.22999999998137355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3581111.4299999997</v>
      </c>
      <c r="D413" s="2">
        <f>'PR-RAS'!E418</f>
        <v>7481630.8099999996</v>
      </c>
      <c r="E413" s="2">
        <v>0</v>
      </c>
      <c r="F413" s="2">
        <v>0</v>
      </c>
      <c r="G413" s="3">
        <f t="shared" si="12"/>
        <v>7640281.6965999985</v>
      </c>
      <c r="H413" s="3">
        <f t="shared" si="13"/>
        <v>0.62000000011175871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1778206.04</v>
      </c>
      <c r="D415" s="2">
        <f>'PR-RAS'!E420</f>
        <v>144486.64000000001</v>
      </c>
      <c r="E415" s="2">
        <v>0</v>
      </c>
      <c r="F415" s="2">
        <v>0</v>
      </c>
      <c r="G415" s="3">
        <f t="shared" si="12"/>
        <v>855812.23847999994</v>
      </c>
      <c r="H415" s="3">
        <f t="shared" si="13"/>
        <v>0.40000000002328306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247.56</v>
      </c>
      <c r="D416" s="2">
        <f>'PR-RAS'!E421</f>
        <v>0</v>
      </c>
      <c r="E416" s="2">
        <v>0</v>
      </c>
      <c r="F416" s="2">
        <v>0</v>
      </c>
      <c r="G416" s="3">
        <f t="shared" si="12"/>
        <v>102.73739999999999</v>
      </c>
      <c r="H416" s="3">
        <f t="shared" si="13"/>
        <v>0.43999999999999773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17206697.280000001</v>
      </c>
      <c r="D417" s="2">
        <f>'PR-RAS'!E422</f>
        <v>14688415.09</v>
      </c>
      <c r="E417" s="2">
        <v>0</v>
      </c>
      <c r="F417" s="2">
        <v>0</v>
      </c>
      <c r="G417" s="3">
        <f t="shared" si="12"/>
        <v>19378747.423360001</v>
      </c>
      <c r="H417" s="3">
        <f t="shared" si="13"/>
        <v>0.37000000104308128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12688043.569999998</v>
      </c>
      <c r="D418" s="2">
        <f>'PR-RAS'!E423</f>
        <v>18524758.059999999</v>
      </c>
      <c r="E418" s="2">
        <v>0</v>
      </c>
      <c r="F418" s="2">
        <v>0</v>
      </c>
      <c r="G418" s="3">
        <f t="shared" si="12"/>
        <v>20740562.390729997</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4518653.7100000028</v>
      </c>
      <c r="D419" s="2">
        <f>'PR-RAS'!E424</f>
        <v>0</v>
      </c>
      <c r="E419" s="2">
        <v>0</v>
      </c>
      <c r="F419" s="2">
        <v>0</v>
      </c>
      <c r="G419" s="3">
        <f t="shared" si="12"/>
        <v>1888797.250780001</v>
      </c>
      <c r="H419" s="3">
        <f t="shared" si="13"/>
        <v>0.28999999724328518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3836342.9699999988</v>
      </c>
      <c r="E420" s="2">
        <v>0</v>
      </c>
      <c r="F420" s="2">
        <v>0</v>
      </c>
      <c r="G420" s="3">
        <f t="shared" si="12"/>
        <v>3214855.4088599989</v>
      </c>
      <c r="H420" s="3">
        <f t="shared" si="13"/>
        <v>3.0000001192092896E-2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508095.37</v>
      </c>
      <c r="E421" s="2">
        <v>0</v>
      </c>
      <c r="F421" s="2">
        <v>0</v>
      </c>
      <c r="G421" s="3">
        <f t="shared" si="12"/>
        <v>426800.11079999997</v>
      </c>
      <c r="H421" s="3">
        <f t="shared" si="13"/>
        <v>0.36999999999534339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809831.38</v>
      </c>
      <c r="D422" s="2">
        <f>'PR-RAS'!E427</f>
        <v>0</v>
      </c>
      <c r="E422" s="2">
        <v>0</v>
      </c>
      <c r="F422" s="2">
        <v>0</v>
      </c>
      <c r="G422" s="3">
        <f t="shared" si="12"/>
        <v>340939.01097999996</v>
      </c>
      <c r="H422" s="3">
        <f t="shared" si="13"/>
        <v>0.38000000000465661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250739.88999999998</v>
      </c>
      <c r="D423" s="2">
        <f>'PR-RAS'!E428</f>
        <v>739075.6</v>
      </c>
      <c r="E423" s="2">
        <v>0</v>
      </c>
      <c r="F423" s="2">
        <v>0</v>
      </c>
      <c r="G423" s="3">
        <f t="shared" si="12"/>
        <v>729592.03997999988</v>
      </c>
      <c r="H423" s="3">
        <f t="shared" si="13"/>
        <v>0.51000000003841706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72225.820000000007</v>
      </c>
      <c r="D424" s="2">
        <f>'PR-RAS'!E430</f>
        <v>3745012.75</v>
      </c>
      <c r="E424" s="2">
        <v>0</v>
      </c>
      <c r="F424" s="2">
        <v>0</v>
      </c>
      <c r="G424" s="3">
        <f t="shared" si="12"/>
        <v>3198832.3083600001</v>
      </c>
      <c r="H424" s="3">
        <f t="shared" si="13"/>
        <v>0.42999999999301508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72225.820000000007</v>
      </c>
      <c r="D485" s="2">
        <f>'PR-RAS'!E491</f>
        <v>3745012.75</v>
      </c>
      <c r="E485" s="2">
        <v>0</v>
      </c>
      <c r="F485" s="2">
        <v>0</v>
      </c>
      <c r="G485" s="3">
        <f t="shared" si="12"/>
        <v>3660129.63888</v>
      </c>
      <c r="H485" s="3">
        <f t="shared" si="13"/>
        <v>0.42999999999301508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72225.820000000007</v>
      </c>
      <c r="D496" s="2">
        <f>'PR-RAS'!E502</f>
        <v>3745012.75</v>
      </c>
      <c r="E496" s="2">
        <v>0</v>
      </c>
      <c r="F496" s="2">
        <v>0</v>
      </c>
      <c r="G496" s="3">
        <f t="shared" si="12"/>
        <v>3743314.4034000002</v>
      </c>
      <c r="H496" s="3">
        <f t="shared" si="13"/>
        <v>0.42999999999301508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72225.820000000007</v>
      </c>
      <c r="D497" s="2">
        <f>'PR-RAS'!E503</f>
        <v>3745012.75</v>
      </c>
      <c r="E497" s="2">
        <v>0</v>
      </c>
      <c r="F497" s="2">
        <v>0</v>
      </c>
      <c r="G497" s="3">
        <f t="shared" si="12"/>
        <v>3750876.65472</v>
      </c>
      <c r="H497" s="3">
        <f t="shared" si="13"/>
        <v>0.42999999999301508</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3272952.7800000003</v>
      </c>
      <c r="D529" s="2">
        <f>'PR-RAS'!E535</f>
        <v>575486.26</v>
      </c>
      <c r="E529" s="2">
        <v>0</v>
      </c>
      <c r="F529" s="2">
        <v>0</v>
      </c>
      <c r="G529" s="3">
        <f t="shared" ref="G529:G836" si="14">(B529/1000)*(C529*1+D529*2)</f>
        <v>2335832.5584000004</v>
      </c>
      <c r="H529" s="3">
        <f t="shared" ref="H529:H836" si="15">ABS(C529-ROUND(C529,0))+ABS(D529-ROUND(D529,0))</f>
        <v>0.4799999997485429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355213.83</v>
      </c>
      <c r="D578" s="2">
        <f>'PR-RAS'!E584</f>
        <v>474992.36</v>
      </c>
      <c r="E578" s="2">
        <v>0</v>
      </c>
      <c r="F578" s="2">
        <v>0</v>
      </c>
      <c r="G578" s="3">
        <f t="shared" si="14"/>
        <v>753099.56334999995</v>
      </c>
      <c r="H578" s="3">
        <f t="shared" si="15"/>
        <v>0.52999999996973202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355213.83</v>
      </c>
      <c r="D583" s="2">
        <f>'PR-RAS'!E589</f>
        <v>474992.36</v>
      </c>
      <c r="E583" s="2">
        <v>0</v>
      </c>
      <c r="F583" s="2">
        <v>0</v>
      </c>
      <c r="G583" s="3">
        <f t="shared" si="14"/>
        <v>759625.55609999993</v>
      </c>
      <c r="H583" s="3">
        <f t="shared" si="15"/>
        <v>0.52999999996973202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355213.83</v>
      </c>
      <c r="D584" s="2">
        <f>'PR-RAS'!E590</f>
        <v>474992.36</v>
      </c>
      <c r="E584" s="2">
        <v>0</v>
      </c>
      <c r="F584" s="2">
        <v>0</v>
      </c>
      <c r="G584" s="3">
        <f t="shared" si="14"/>
        <v>760930.75465000002</v>
      </c>
      <c r="H584" s="3">
        <f t="shared" si="15"/>
        <v>0.52999999996973202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2917738.95</v>
      </c>
      <c r="D591" s="2">
        <f>'PR-RAS'!E597</f>
        <v>100493.9</v>
      </c>
      <c r="E591" s="2">
        <v>0</v>
      </c>
      <c r="F591" s="2">
        <v>0</v>
      </c>
      <c r="G591" s="3">
        <f t="shared" si="14"/>
        <v>1840048.7825</v>
      </c>
      <c r="H591" s="3">
        <f t="shared" si="15"/>
        <v>0.14999999981955625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2917738.95</v>
      </c>
      <c r="D603" s="2">
        <f>'PR-RAS'!E609</f>
        <v>100493.9</v>
      </c>
      <c r="E603" s="2">
        <v>0</v>
      </c>
      <c r="F603" s="2">
        <v>0</v>
      </c>
      <c r="G603" s="3">
        <f t="shared" si="14"/>
        <v>1877473.5034999999</v>
      </c>
      <c r="H603" s="3">
        <f t="shared" si="15"/>
        <v>0.14999999981955625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2917738.95</v>
      </c>
      <c r="D604" s="2">
        <f>'PR-RAS'!E610</f>
        <v>100493.9</v>
      </c>
      <c r="E604" s="2">
        <v>0</v>
      </c>
      <c r="F604" s="2">
        <v>0</v>
      </c>
      <c r="G604" s="3">
        <f t="shared" si="14"/>
        <v>1880592.23025</v>
      </c>
      <c r="H604" s="3">
        <f t="shared" si="15"/>
        <v>0.14999999981955625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3169526.49</v>
      </c>
      <c r="E633" s="2">
        <v>0</v>
      </c>
      <c r="F633" s="2">
        <v>0</v>
      </c>
      <c r="G633" s="3">
        <f t="shared" si="14"/>
        <v>4006281.4833600004</v>
      </c>
      <c r="H633" s="3">
        <f t="shared" si="15"/>
        <v>0.49000000022351742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3200726.9600000004</v>
      </c>
      <c r="D634" s="2">
        <f>'PR-RAS'!E640</f>
        <v>0</v>
      </c>
      <c r="E634" s="2">
        <v>0</v>
      </c>
      <c r="F634" s="2">
        <v>0</v>
      </c>
      <c r="G634" s="3">
        <f t="shared" si="14"/>
        <v>2026060.1656800003</v>
      </c>
      <c r="H634" s="3">
        <f t="shared" si="15"/>
        <v>3.9999999571591616E-2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17278923.100000001</v>
      </c>
      <c r="D637" s="2">
        <f>'PR-RAS'!E643</f>
        <v>18433427.84</v>
      </c>
      <c r="E637" s="2">
        <v>0</v>
      </c>
      <c r="F637" s="2">
        <v>0</v>
      </c>
      <c r="G637" s="3">
        <f t="shared" si="14"/>
        <v>34436715.304080002</v>
      </c>
      <c r="H637" s="3">
        <f t="shared" si="15"/>
        <v>0.26000000163912773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15960996.349999998</v>
      </c>
      <c r="D638" s="2">
        <f>'PR-RAS'!E644</f>
        <v>19100244.32</v>
      </c>
      <c r="E638" s="2">
        <v>0</v>
      </c>
      <c r="F638" s="2">
        <v>0</v>
      </c>
      <c r="G638" s="3">
        <f t="shared" si="14"/>
        <v>34500865.93863</v>
      </c>
      <c r="H638" s="3">
        <f t="shared" si="15"/>
        <v>0.66999999806284904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1317926.7500000037</v>
      </c>
      <c r="D639" s="2">
        <f>'PR-RAS'!E645</f>
        <v>0</v>
      </c>
      <c r="E639" s="2">
        <v>0</v>
      </c>
      <c r="F639" s="2">
        <v>0</v>
      </c>
      <c r="G639" s="3">
        <f t="shared" si="14"/>
        <v>840837.26650000236</v>
      </c>
      <c r="H639" s="3">
        <f t="shared" si="15"/>
        <v>0.2499999962747097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666816.48000000045</v>
      </c>
      <c r="E640" s="2">
        <v>0</v>
      </c>
      <c r="F640" s="2">
        <v>0</v>
      </c>
      <c r="G640" s="3">
        <f t="shared" si="14"/>
        <v>852191.46144000057</v>
      </c>
      <c r="H640" s="3">
        <f t="shared" si="15"/>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508095.37</v>
      </c>
      <c r="E641" s="2">
        <v>0</v>
      </c>
      <c r="F641" s="2">
        <v>0</v>
      </c>
      <c r="G641" s="3">
        <f t="shared" si="14"/>
        <v>650362.0736</v>
      </c>
      <c r="H641" s="3">
        <f t="shared" si="15"/>
        <v>0.36999999999534339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809831.38</v>
      </c>
      <c r="D642" s="2">
        <f>'PR-RAS'!E648</f>
        <v>0</v>
      </c>
      <c r="E642" s="2">
        <v>0</v>
      </c>
      <c r="F642" s="2">
        <v>0</v>
      </c>
      <c r="G642" s="3">
        <f t="shared" si="14"/>
        <v>519101.91458000004</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508095.37000000372</v>
      </c>
      <c r="D643" s="2">
        <f>'PR-RAS'!E649</f>
        <v>0</v>
      </c>
      <c r="E643" s="2">
        <v>0</v>
      </c>
      <c r="F643" s="2">
        <v>0</v>
      </c>
      <c r="G643" s="3">
        <f t="shared" si="14"/>
        <v>326197.22754000238</v>
      </c>
      <c r="H643" s="3">
        <f t="shared" si="15"/>
        <v>0.37000000372063369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158721.11000000045</v>
      </c>
      <c r="E644" s="2">
        <v>0</v>
      </c>
      <c r="F644" s="2">
        <v>0</v>
      </c>
      <c r="G644" s="3">
        <f t="shared" si="14"/>
        <v>204115.34746000057</v>
      </c>
      <c r="H644" s="3">
        <f t="shared" si="15"/>
        <v>0.11000000045169145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484728.77</v>
      </c>
      <c r="D645" s="2">
        <f>'PR-RAS'!E651</f>
        <v>362426</v>
      </c>
      <c r="E645" s="2">
        <v>0</v>
      </c>
      <c r="F645" s="2">
        <v>0</v>
      </c>
      <c r="G645" s="3">
        <f t="shared" si="14"/>
        <v>778970.01588000008</v>
      </c>
      <c r="H645" s="3">
        <f t="shared" si="15"/>
        <v>0.22999999998137355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10.68</v>
      </c>
      <c r="D646" s="2">
        <f>'PR-RAS'!E653</f>
        <v>1772288.1</v>
      </c>
      <c r="E646" s="2">
        <v>0</v>
      </c>
      <c r="F646" s="2">
        <v>0</v>
      </c>
      <c r="G646" s="3">
        <f t="shared" si="14"/>
        <v>2286258.5376000004</v>
      </c>
      <c r="H646" s="3">
        <f t="shared" si="15"/>
        <v>0.42000000009313254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21306696.16</v>
      </c>
      <c r="D647" s="2">
        <f>'PR-RAS'!E654</f>
        <v>20020582.18</v>
      </c>
      <c r="E647" s="2">
        <v>0</v>
      </c>
      <c r="F647" s="2">
        <v>0</v>
      </c>
      <c r="G647" s="3">
        <f t="shared" si="14"/>
        <v>39630717.895920001</v>
      </c>
      <c r="H647" s="3">
        <f t="shared" si="15"/>
        <v>0.33999999985098839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19534418.739999998</v>
      </c>
      <c r="D648" s="2">
        <f>'PR-RAS'!E655</f>
        <v>19307776.699999999</v>
      </c>
      <c r="E648" s="2">
        <v>0</v>
      </c>
      <c r="F648" s="2">
        <v>0</v>
      </c>
      <c r="G648" s="3">
        <f t="shared" si="14"/>
        <v>37623031.974580005</v>
      </c>
      <c r="H648" s="3">
        <f t="shared" si="15"/>
        <v>0.56000000238418579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1772288.1000000015</v>
      </c>
      <c r="D649" s="2">
        <f>'PR-RAS'!E656</f>
        <v>2485093.5800000019</v>
      </c>
      <c r="E649" s="2">
        <v>0</v>
      </c>
      <c r="F649" s="2">
        <v>0</v>
      </c>
      <c r="G649" s="3">
        <f t="shared" si="14"/>
        <v>4369123.968480004</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31</v>
      </c>
      <c r="E650" s="2">
        <v>0</v>
      </c>
      <c r="F650" s="2">
        <v>0</v>
      </c>
      <c r="G650" s="3">
        <f t="shared" si="14"/>
        <v>59.707999999999998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25</v>
      </c>
      <c r="D652" s="2">
        <f>'PR-RAS'!E659</f>
        <v>26</v>
      </c>
      <c r="E652" s="2">
        <v>0</v>
      </c>
      <c r="F652" s="2">
        <v>0</v>
      </c>
      <c r="G652" s="3">
        <f t="shared" si="14"/>
        <v>50.127000000000002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71207.86</v>
      </c>
      <c r="D654" s="2">
        <f>'PR-RAS'!E661</f>
        <v>80484.97</v>
      </c>
      <c r="E654" s="2">
        <v>0</v>
      </c>
      <c r="F654" s="2">
        <v>0</v>
      </c>
      <c r="G654" s="3">
        <f t="shared" si="14"/>
        <v>151612.10339999999</v>
      </c>
      <c r="H654" s="3">
        <f t="shared" si="15"/>
        <v>0.16999999999825377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754201.06</v>
      </c>
      <c r="E656" s="2">
        <v>0</v>
      </c>
      <c r="F656" s="2">
        <v>0</v>
      </c>
      <c r="G656" s="3">
        <f t="shared" ref="G656:G657" si="16">(B656/1000)*(C656*1+D656*2)</f>
        <v>988003.38860000006</v>
      </c>
      <c r="H656" s="3">
        <f t="shared" ref="H656:H657" si="17">ABS(C656-ROUND(C656,0))+ABS(D656-ROUND(D656,0))</f>
        <v>6.0000000055879354E-2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1559722.63</v>
      </c>
      <c r="D657" s="2">
        <f>'PR-RAS'!E664</f>
        <v>1094979.19</v>
      </c>
      <c r="E657" s="2">
        <v>0</v>
      </c>
      <c r="F657" s="2">
        <v>0</v>
      </c>
      <c r="G657" s="3">
        <f t="shared" si="16"/>
        <v>2459790.7425600002</v>
      </c>
      <c r="H657" s="3">
        <f t="shared" si="17"/>
        <v>0.56000000005587935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354.54</v>
      </c>
      <c r="D660" s="2">
        <f>'PR-RAS'!E667</f>
        <v>306.76</v>
      </c>
      <c r="E660" s="2">
        <v>0</v>
      </c>
      <c r="F660" s="2">
        <v>0</v>
      </c>
      <c r="G660" s="3">
        <f t="shared" si="14"/>
        <v>637.95154000000002</v>
      </c>
      <c r="H660" s="3">
        <f t="shared" si="15"/>
        <v>0.69999999999998863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194892</v>
      </c>
      <c r="D662" s="2">
        <f>'PR-RAS'!E669</f>
        <v>206160</v>
      </c>
      <c r="E662" s="2">
        <v>0</v>
      </c>
      <c r="F662" s="2">
        <v>0</v>
      </c>
      <c r="G662" s="3">
        <f t="shared" si="14"/>
        <v>401367.13200000004</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28000</v>
      </c>
      <c r="D663" s="2">
        <f>'PR-RAS'!E670</f>
        <v>8000</v>
      </c>
      <c r="E663" s="2">
        <v>0</v>
      </c>
      <c r="F663" s="2">
        <v>0</v>
      </c>
      <c r="G663" s="3">
        <f t="shared" si="14"/>
        <v>29128</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3388.02</v>
      </c>
      <c r="D665" s="2">
        <f>'PR-RAS'!E672</f>
        <v>0</v>
      </c>
      <c r="E665" s="2">
        <v>0</v>
      </c>
      <c r="F665" s="2">
        <v>0</v>
      </c>
      <c r="G665" s="3">
        <f t="shared" si="14"/>
        <v>2249.6452800000002</v>
      </c>
      <c r="H665" s="3">
        <f t="shared" si="15"/>
        <v>1.999999999998181E-2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374965.17</v>
      </c>
      <c r="D666" s="2">
        <f>'PR-RAS'!E673</f>
        <v>297536.36</v>
      </c>
      <c r="E666" s="2">
        <v>0</v>
      </c>
      <c r="F666" s="2">
        <v>0</v>
      </c>
      <c r="G666" s="3">
        <f t="shared" si="14"/>
        <v>645075.19684999995</v>
      </c>
      <c r="H666" s="3">
        <f t="shared" si="15"/>
        <v>0.52999999996973202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12246.75</v>
      </c>
      <c r="E671" s="2">
        <v>0</v>
      </c>
      <c r="F671" s="2">
        <v>0</v>
      </c>
      <c r="G671" s="3">
        <f t="shared" si="14"/>
        <v>16410.645</v>
      </c>
      <c r="H671" s="3">
        <f t="shared" si="15"/>
        <v>0.25</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58404.38</v>
      </c>
      <c r="D674" s="2">
        <f>'PR-RAS'!E681</f>
        <v>0</v>
      </c>
      <c r="E674" s="2">
        <v>0</v>
      </c>
      <c r="F674" s="2">
        <v>0</v>
      </c>
      <c r="G674" s="3">
        <f t="shared" si="14"/>
        <v>39306.14774</v>
      </c>
      <c r="H674" s="3">
        <f t="shared" si="15"/>
        <v>0.37999999999738066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60666.39</v>
      </c>
      <c r="D695" s="2">
        <f>'PR-RAS'!E702</f>
        <v>0</v>
      </c>
      <c r="E695" s="2">
        <v>0</v>
      </c>
      <c r="F695" s="2">
        <v>0</v>
      </c>
      <c r="G695" s="3">
        <f t="shared" si="14"/>
        <v>42102.47466</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4228073.6500000004</v>
      </c>
      <c r="D699" s="2">
        <f>'PR-RAS'!E706</f>
        <v>1181174.46</v>
      </c>
      <c r="E699" s="2">
        <v>0</v>
      </c>
      <c r="F699" s="2">
        <v>0</v>
      </c>
      <c r="G699" s="3">
        <f t="shared" si="14"/>
        <v>4600114.9538599998</v>
      </c>
      <c r="H699" s="3">
        <f t="shared" si="15"/>
        <v>0.80999999959021807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1146.78</v>
      </c>
      <c r="D704" s="2">
        <f>'PR-RAS'!E711</f>
        <v>1392.4</v>
      </c>
      <c r="E704" s="2">
        <v>0</v>
      </c>
      <c r="F704" s="2">
        <v>0</v>
      </c>
      <c r="G704" s="3">
        <f t="shared" ref="G704:G707" si="20">(B704/1000)*(C704*1+D704*2)</f>
        <v>2763.9007399999996</v>
      </c>
      <c r="H704" s="3">
        <f t="shared" ref="H704:H707" si="21">ABS(C704-ROUND(C704,0))+ABS(D704-ROUND(D704,0))</f>
        <v>0.62000000000011823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24949.48</v>
      </c>
      <c r="D705" s="2">
        <f>'PR-RAS'!E712</f>
        <v>15109.83</v>
      </c>
      <c r="E705" s="2">
        <v>0</v>
      </c>
      <c r="F705" s="2">
        <v>0</v>
      </c>
      <c r="G705" s="3">
        <f t="shared" si="20"/>
        <v>38839.074560000001</v>
      </c>
      <c r="H705" s="3">
        <f t="shared" si="21"/>
        <v>0.6499999999996362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309082.45</v>
      </c>
      <c r="D715" s="2">
        <f>'PR-RAS'!E722</f>
        <v>342361.92</v>
      </c>
      <c r="E715" s="2">
        <v>0</v>
      </c>
      <c r="F715" s="2">
        <v>0</v>
      </c>
      <c r="G715" s="3">
        <f t="shared" ref="G715:G716" si="22">(B715/1000)*(C715*1+D715*2)</f>
        <v>709577.69105999998</v>
      </c>
      <c r="H715" s="3">
        <f t="shared" ref="H715:H716" si="23">ABS(C715-ROUND(C715,0))+ABS(D715-ROUND(D715,0))</f>
        <v>0.53000000002793968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6924.14</v>
      </c>
      <c r="D719" s="2">
        <f>'PR-RAS'!E726</f>
        <v>8574.39</v>
      </c>
      <c r="E719" s="2">
        <v>0</v>
      </c>
      <c r="F719" s="2">
        <v>0</v>
      </c>
      <c r="G719" s="3">
        <f t="shared" si="14"/>
        <v>17284.356559999997</v>
      </c>
      <c r="H719" s="3">
        <f t="shared" si="15"/>
        <v>0.52999999999974534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18322.919999999998</v>
      </c>
      <c r="D727" s="2">
        <f>'PR-RAS'!E734</f>
        <v>17272.080000000002</v>
      </c>
      <c r="E727" s="2">
        <v>0</v>
      </c>
      <c r="F727" s="2">
        <v>0</v>
      </c>
      <c r="G727" s="3">
        <f t="shared" si="14"/>
        <v>38381.500079999998</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1659.03</v>
      </c>
      <c r="D728" s="2">
        <f>'PR-RAS'!E735</f>
        <v>1659.03</v>
      </c>
      <c r="E728" s="2">
        <v>0</v>
      </c>
      <c r="F728" s="2">
        <v>0</v>
      </c>
      <c r="G728" s="3">
        <f t="shared" si="14"/>
        <v>3618.3444300000001</v>
      </c>
      <c r="H728" s="3">
        <f t="shared" si="15"/>
        <v>5.999999999994543E-2</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28.2</v>
      </c>
      <c r="D729" s="2">
        <f>'PR-RAS'!E736</f>
        <v>9612.85</v>
      </c>
      <c r="E729" s="2">
        <v>0</v>
      </c>
      <c r="F729" s="2">
        <v>0</v>
      </c>
      <c r="G729" s="3">
        <f t="shared" si="14"/>
        <v>14016.8392</v>
      </c>
      <c r="H729" s="3">
        <f t="shared" si="15"/>
        <v>0.34999999999963549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20121.71</v>
      </c>
      <c r="D730" s="2">
        <f>'PR-RAS'!E737</f>
        <v>13096.7</v>
      </c>
      <c r="E730" s="2">
        <v>0</v>
      </c>
      <c r="F730" s="2">
        <v>0</v>
      </c>
      <c r="G730" s="3">
        <f t="shared" si="14"/>
        <v>33763.715190000003</v>
      </c>
      <c r="H730" s="3">
        <f t="shared" si="15"/>
        <v>0.59000000000014552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74979.22</v>
      </c>
      <c r="D731" s="2">
        <f>'PR-RAS'!E738</f>
        <v>67654.52</v>
      </c>
      <c r="E731" s="2">
        <v>0</v>
      </c>
      <c r="F731" s="2">
        <v>0</v>
      </c>
      <c r="G731" s="3">
        <f t="shared" si="14"/>
        <v>153510.42980000001</v>
      </c>
      <c r="H731" s="3">
        <f t="shared" si="15"/>
        <v>0.69999999999708962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58144.34</v>
      </c>
      <c r="D734" s="2">
        <f>'PR-RAS'!E741</f>
        <v>41853.68</v>
      </c>
      <c r="E734" s="2">
        <v>0</v>
      </c>
      <c r="F734" s="2">
        <v>0</v>
      </c>
      <c r="G734" s="3">
        <f t="shared" si="14"/>
        <v>103977.29610000001</v>
      </c>
      <c r="H734" s="3">
        <f t="shared" si="15"/>
        <v>0.6599999999962165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732.52</v>
      </c>
      <c r="D735" s="2">
        <f>'PR-RAS'!E742</f>
        <v>744.18</v>
      </c>
      <c r="E735" s="2">
        <v>0</v>
      </c>
      <c r="F735" s="2">
        <v>0</v>
      </c>
      <c r="G735" s="3">
        <f t="shared" si="14"/>
        <v>1630.12592</v>
      </c>
      <c r="H735" s="3">
        <f t="shared" si="15"/>
        <v>0.65999999999996817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4752</v>
      </c>
      <c r="D737" s="2">
        <f>'PR-RAS'!E744</f>
        <v>1940</v>
      </c>
      <c r="E737" s="2">
        <v>0</v>
      </c>
      <c r="F737" s="2">
        <v>0</v>
      </c>
      <c r="G737" s="3">
        <f t="shared" si="28"/>
        <v>6353.152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24015.81</v>
      </c>
      <c r="D753" s="2">
        <f>'PR-RAS'!E760</f>
        <v>22044.38</v>
      </c>
      <c r="E753" s="2">
        <v>0</v>
      </c>
      <c r="F753" s="2">
        <v>0</v>
      </c>
      <c r="G753" s="3">
        <f t="shared" si="14"/>
        <v>51214.636640000004</v>
      </c>
      <c r="H753" s="3">
        <f t="shared" si="15"/>
        <v>0.56999999999970896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929.06</v>
      </c>
      <c r="D775" s="2">
        <f>'PR-RAS'!E782</f>
        <v>929.06</v>
      </c>
      <c r="E775" s="2">
        <v>0</v>
      </c>
      <c r="F775" s="2">
        <v>0</v>
      </c>
      <c r="G775" s="3">
        <f t="shared" si="14"/>
        <v>2157.2773200000001</v>
      </c>
      <c r="H775" s="3">
        <f t="shared" si="15"/>
        <v>0.11999999999989086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28897.15</v>
      </c>
      <c r="E778" s="2">
        <v>0</v>
      </c>
      <c r="F778" s="2">
        <v>0</v>
      </c>
      <c r="G778" s="3">
        <f t="shared" si="14"/>
        <v>44906.171100000007</v>
      </c>
      <c r="H778" s="3">
        <f t="shared" si="15"/>
        <v>0.15000000000145519</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13305.21</v>
      </c>
      <c r="D836" s="2">
        <f>'PR-RAS'!E843</f>
        <v>17356.439999999999</v>
      </c>
      <c r="E836" s="2">
        <v>0</v>
      </c>
      <c r="F836" s="2">
        <v>0</v>
      </c>
      <c r="G836" s="3">
        <f t="shared" si="14"/>
        <v>40095.105149999996</v>
      </c>
      <c r="H836" s="3">
        <f t="shared" si="15"/>
        <v>0.64999999999781721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600</v>
      </c>
      <c r="D837" s="2">
        <f>'PR-RAS'!E844</f>
        <v>640</v>
      </c>
      <c r="E837" s="2">
        <v>0</v>
      </c>
      <c r="F837" s="2">
        <v>0</v>
      </c>
      <c r="G837" s="3">
        <f t="shared" ref="G837:G1010" si="34">(B837/1000)*(C837*1+D837*2)</f>
        <v>1571.6799999999998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116735</v>
      </c>
      <c r="D839" s="2">
        <f>'PR-RAS'!E846</f>
        <v>163620</v>
      </c>
      <c r="E839" s="2">
        <v>0</v>
      </c>
      <c r="F839" s="2">
        <v>0</v>
      </c>
      <c r="G839" s="3">
        <f t="shared" si="34"/>
        <v>372051.05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51810</v>
      </c>
      <c r="D841" s="2">
        <f>'PR-RAS'!E848</f>
        <v>71500</v>
      </c>
      <c r="E841" s="2">
        <v>0</v>
      </c>
      <c r="F841" s="2">
        <v>0</v>
      </c>
      <c r="G841" s="3">
        <f t="shared" si="34"/>
        <v>163640.4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176377.34</v>
      </c>
      <c r="D843" s="2">
        <f>'PR-RAS'!E850</f>
        <v>204070.61</v>
      </c>
      <c r="E843" s="2">
        <v>0</v>
      </c>
      <c r="F843" s="2">
        <v>0</v>
      </c>
      <c r="G843" s="3">
        <f t="shared" si="34"/>
        <v>492164.62751999992</v>
      </c>
      <c r="H843" s="3">
        <f t="shared" si="35"/>
        <v>0.73000000001047738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16656.080000000002</v>
      </c>
      <c r="D844" s="2">
        <f>'PR-RAS'!E851</f>
        <v>23538.77</v>
      </c>
      <c r="E844" s="2">
        <v>0</v>
      </c>
      <c r="F844" s="2">
        <v>0</v>
      </c>
      <c r="G844" s="3">
        <f t="shared" si="34"/>
        <v>53727.441659999997</v>
      </c>
      <c r="H844" s="3">
        <f t="shared" si="35"/>
        <v>0.31000000000130967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563.75</v>
      </c>
      <c r="E845" s="2">
        <v>0</v>
      </c>
      <c r="F845" s="2">
        <v>0</v>
      </c>
      <c r="G845" s="3">
        <f t="shared" si="34"/>
        <v>951.61</v>
      </c>
      <c r="H845" s="3">
        <f t="shared" si="35"/>
        <v>0.25</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449.07</v>
      </c>
      <c r="E846" s="2">
        <v>0</v>
      </c>
      <c r="F846" s="2">
        <v>0</v>
      </c>
      <c r="G846" s="3">
        <f t="shared" si="34"/>
        <v>758.92829999999992</v>
      </c>
      <c r="H846" s="3">
        <f t="shared" si="35"/>
        <v>6.9999999999993179E-2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21682.65</v>
      </c>
      <c r="E847" s="2">
        <v>0</v>
      </c>
      <c r="F847" s="2">
        <v>0</v>
      </c>
      <c r="G847" s="3">
        <f t="shared" si="34"/>
        <v>36687.043799999999</v>
      </c>
      <c r="H847" s="3">
        <f t="shared" si="35"/>
        <v>0.34999999999854481</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63820</v>
      </c>
      <c r="D848" s="2">
        <f>'PR-RAS'!E855</f>
        <v>80268.14</v>
      </c>
      <c r="E848" s="2">
        <v>0</v>
      </c>
      <c r="F848" s="2">
        <v>0</v>
      </c>
      <c r="G848" s="3">
        <f t="shared" si="34"/>
        <v>190029.76916</v>
      </c>
      <c r="H848" s="3">
        <f t="shared" si="35"/>
        <v>0.13999999999941792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92449.59</v>
      </c>
      <c r="D850" s="2">
        <f>'PR-RAS'!E857</f>
        <v>132821.16</v>
      </c>
      <c r="E850" s="2">
        <v>0</v>
      </c>
      <c r="F850" s="2">
        <v>0</v>
      </c>
      <c r="G850" s="3">
        <f t="shared" si="34"/>
        <v>304020.03159000003</v>
      </c>
      <c r="H850" s="3">
        <f t="shared" si="35"/>
        <v>0.57000000000698492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72225.820000000007</v>
      </c>
      <c r="D906" s="2">
        <f>'PR-RAS'!E913</f>
        <v>3745012.75</v>
      </c>
      <c r="E906" s="2">
        <v>0</v>
      </c>
      <c r="F906" s="2">
        <v>0</v>
      </c>
      <c r="G906" s="3">
        <f t="shared" si="34"/>
        <v>6843837.4446</v>
      </c>
      <c r="H906" s="3">
        <f t="shared" si="35"/>
        <v>0.42999999999301508</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2786243.04</v>
      </c>
      <c r="D973" s="2">
        <f>'PR-RAS'!E980</f>
        <v>0</v>
      </c>
      <c r="E973" s="2">
        <v>0</v>
      </c>
      <c r="F973" s="2">
        <v>0</v>
      </c>
      <c r="G973" s="3">
        <f t="shared" si="34"/>
        <v>2708228.2348799999</v>
      </c>
      <c r="H973" s="3">
        <f t="shared" si="35"/>
        <v>4.0000000037252903E-2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131495.91</v>
      </c>
      <c r="D974" s="2">
        <f>'PR-RAS'!E981</f>
        <v>100493.9</v>
      </c>
      <c r="E974" s="2">
        <v>0</v>
      </c>
      <c r="F974" s="2">
        <v>0</v>
      </c>
      <c r="G974" s="3">
        <f t="shared" si="34"/>
        <v>323506.64982999995</v>
      </c>
      <c r="H974" s="3">
        <f t="shared" si="35"/>
        <v>0.19000000000232831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65425631.150000006</v>
      </c>
      <c r="D1011" s="7">
        <f>BILANCA!E6</f>
        <v>72286416.700000003</v>
      </c>
      <c r="E1011" s="7">
        <v>0</v>
      </c>
      <c r="F1011" s="7">
        <v>0</v>
      </c>
      <c r="G1011" s="8">
        <f t="shared" ref="G1011:G1306" si="38">B1011/1000*C1011+B1011/500*D1011</f>
        <v>209998.46455</v>
      </c>
      <c r="H1011" s="8">
        <f t="shared" si="35"/>
        <v>0.45000000298023224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46859485.180000007</v>
      </c>
      <c r="D1012" s="2">
        <f>BILANCA!E7</f>
        <v>53046378.659999996</v>
      </c>
      <c r="E1012" s="2">
        <v>0</v>
      </c>
      <c r="F1012" s="2">
        <v>0</v>
      </c>
      <c r="G1012" s="3">
        <f t="shared" si="38"/>
        <v>305904.48499999999</v>
      </c>
      <c r="H1012" s="3">
        <f t="shared" si="35"/>
        <v>0.52000001072883606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12141594.07</v>
      </c>
      <c r="D1013" s="2">
        <f>BILANCA!E8</f>
        <v>12776459.17</v>
      </c>
      <c r="E1013" s="2">
        <v>0</v>
      </c>
      <c r="F1013" s="2">
        <v>0</v>
      </c>
      <c r="G1013" s="3">
        <f t="shared" si="38"/>
        <v>113083.53723</v>
      </c>
      <c r="H1013" s="3">
        <f t="shared" si="35"/>
        <v>0.24000000022351742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11925318.09</v>
      </c>
      <c r="D1014" s="2">
        <f>BILANCA!E9</f>
        <v>11985581.92</v>
      </c>
      <c r="E1014" s="2">
        <v>0</v>
      </c>
      <c r="F1014" s="2">
        <v>0</v>
      </c>
      <c r="G1014" s="3">
        <f t="shared" si="38"/>
        <v>143585.92772000001</v>
      </c>
      <c r="H1014" s="3">
        <f t="shared" si="35"/>
        <v>0.16999999992549419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1001733.26</v>
      </c>
      <c r="D1015" s="2">
        <f>BILANCA!E10</f>
        <v>1734365.5</v>
      </c>
      <c r="E1015" s="2">
        <v>0</v>
      </c>
      <c r="F1015" s="2">
        <v>0</v>
      </c>
      <c r="G1015" s="3">
        <f t="shared" si="38"/>
        <v>22352.3213</v>
      </c>
      <c r="H1015" s="3">
        <f t="shared" si="35"/>
        <v>0.76000000000931323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785457.28</v>
      </c>
      <c r="D1016" s="2">
        <f>BILANCA!E11</f>
        <v>943488.25</v>
      </c>
      <c r="E1016" s="2">
        <v>0</v>
      </c>
      <c r="F1016" s="2">
        <v>0</v>
      </c>
      <c r="G1016" s="3">
        <f t="shared" si="38"/>
        <v>16034.60268</v>
      </c>
      <c r="H1016" s="3">
        <f t="shared" si="35"/>
        <v>0.53000000002793968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31371674.350000009</v>
      </c>
      <c r="D1017" s="2">
        <f>BILANCA!E12</f>
        <v>33133764.299999997</v>
      </c>
      <c r="E1017" s="2">
        <v>0</v>
      </c>
      <c r="F1017" s="2">
        <v>0</v>
      </c>
      <c r="G1017" s="3">
        <f t="shared" si="38"/>
        <v>683474.42064999999</v>
      </c>
      <c r="H1017" s="3">
        <f t="shared" si="35"/>
        <v>0.65000000596046448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29448286.970000006</v>
      </c>
      <c r="D1018" s="2">
        <f>BILANCA!E13</f>
        <v>30775193.479999997</v>
      </c>
      <c r="E1018" s="2">
        <v>0</v>
      </c>
      <c r="F1018" s="2">
        <v>0</v>
      </c>
      <c r="G1018" s="3">
        <f t="shared" si="38"/>
        <v>727989.39144000004</v>
      </c>
      <c r="H1018" s="3">
        <f t="shared" si="35"/>
        <v>0.50999999046325684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192142.52</v>
      </c>
      <c r="D1019" s="2">
        <f>BILANCA!E14</f>
        <v>192142.52</v>
      </c>
      <c r="E1019" s="2">
        <v>0</v>
      </c>
      <c r="F1019" s="2">
        <v>0</v>
      </c>
      <c r="G1019" s="3">
        <f t="shared" si="38"/>
        <v>5187.8480399999989</v>
      </c>
      <c r="H1019" s="3">
        <f t="shared" si="35"/>
        <v>0.96000000002095476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13484529.880000001</v>
      </c>
      <c r="D1020" s="2">
        <f>BILANCA!E15</f>
        <v>14825829.83</v>
      </c>
      <c r="E1020" s="2">
        <v>0</v>
      </c>
      <c r="F1020" s="2">
        <v>0</v>
      </c>
      <c r="G1020" s="3">
        <f t="shared" si="38"/>
        <v>431361.89540000004</v>
      </c>
      <c r="H1020" s="3">
        <f t="shared" si="35"/>
        <v>0.28999999910593033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9930706.1899999995</v>
      </c>
      <c r="D1021" s="2">
        <f>BILANCA!E16</f>
        <v>10096652.07</v>
      </c>
      <c r="E1021" s="2">
        <v>0</v>
      </c>
      <c r="F1021" s="2">
        <v>0</v>
      </c>
      <c r="G1021" s="3">
        <f t="shared" si="38"/>
        <v>331364.11362999998</v>
      </c>
      <c r="H1021" s="3">
        <f t="shared" si="35"/>
        <v>0.25999999977648258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18526515.530000001</v>
      </c>
      <c r="D1022" s="2">
        <f>BILANCA!E17</f>
        <v>19867308.52</v>
      </c>
      <c r="E1022" s="2">
        <v>0</v>
      </c>
      <c r="F1022" s="2">
        <v>0</v>
      </c>
      <c r="G1022" s="3">
        <f t="shared" si="38"/>
        <v>699133.59084000008</v>
      </c>
      <c r="H1022" s="3">
        <f t="shared" si="35"/>
        <v>0.94999999925494194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12685607.15</v>
      </c>
      <c r="D1023" s="2">
        <f>BILANCA!E18</f>
        <v>14206739.460000001</v>
      </c>
      <c r="E1023" s="2">
        <v>0</v>
      </c>
      <c r="F1023" s="2">
        <v>0</v>
      </c>
      <c r="G1023" s="3">
        <f t="shared" si="38"/>
        <v>534288.11890999996</v>
      </c>
      <c r="H1023" s="3">
        <f t="shared" si="35"/>
        <v>0.6100000012665987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1257835.3300000003</v>
      </c>
      <c r="D1024" s="2">
        <f>BILANCA!E19</f>
        <v>1710741.65</v>
      </c>
      <c r="E1024" s="2">
        <v>0</v>
      </c>
      <c r="F1024" s="2">
        <v>0</v>
      </c>
      <c r="G1024" s="3">
        <f t="shared" si="38"/>
        <v>65510.460820000008</v>
      </c>
      <c r="H1024" s="3">
        <f t="shared" si="35"/>
        <v>0.68000000040046871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687352.31</v>
      </c>
      <c r="D1025" s="2">
        <f>BILANCA!E20</f>
        <v>744358.83</v>
      </c>
      <c r="E1025" s="2">
        <v>0</v>
      </c>
      <c r="F1025" s="2">
        <v>0</v>
      </c>
      <c r="G1025" s="3">
        <f t="shared" si="38"/>
        <v>32641.049549999996</v>
      </c>
      <c r="H1025" s="3">
        <f t="shared" si="35"/>
        <v>0.48000000009778887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422903.07</v>
      </c>
      <c r="D1026" s="2">
        <f>BILANCA!E21</f>
        <v>421846.74</v>
      </c>
      <c r="E1026" s="2">
        <v>0</v>
      </c>
      <c r="F1026" s="2">
        <v>0</v>
      </c>
      <c r="G1026" s="3">
        <f t="shared" si="38"/>
        <v>20265.5448</v>
      </c>
      <c r="H1026" s="3">
        <f t="shared" si="35"/>
        <v>0.33000000001629815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185886.78</v>
      </c>
      <c r="D1027" s="2">
        <f>BILANCA!E22</f>
        <v>218960.88</v>
      </c>
      <c r="E1027" s="2">
        <v>0</v>
      </c>
      <c r="F1027" s="2">
        <v>0</v>
      </c>
      <c r="G1027" s="3">
        <f t="shared" si="38"/>
        <v>10604.74518</v>
      </c>
      <c r="H1027" s="3">
        <f t="shared" si="35"/>
        <v>0.33999999999650754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231354.22</v>
      </c>
      <c r="D1030" s="2">
        <f>BILANCA!E25</f>
        <v>228753.57</v>
      </c>
      <c r="E1030" s="2">
        <v>0</v>
      </c>
      <c r="F1030" s="2">
        <v>0</v>
      </c>
      <c r="G1030" s="3">
        <f t="shared" si="38"/>
        <v>13777.227199999999</v>
      </c>
      <c r="H1030" s="3">
        <f t="shared" si="35"/>
        <v>0.64999999999417923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1723075.59</v>
      </c>
      <c r="D1031" s="2">
        <f>BILANCA!E26</f>
        <v>2501083.35</v>
      </c>
      <c r="E1031" s="2">
        <v>0</v>
      </c>
      <c r="F1031" s="2">
        <v>0</v>
      </c>
      <c r="G1031" s="3">
        <f t="shared" si="38"/>
        <v>141230.08809</v>
      </c>
      <c r="H1031" s="3">
        <f t="shared" si="35"/>
        <v>0.76000000000931323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1992736.64</v>
      </c>
      <c r="D1033" s="2">
        <f>BILANCA!E28</f>
        <v>2404261.7200000002</v>
      </c>
      <c r="E1033" s="2">
        <v>0</v>
      </c>
      <c r="F1033" s="2">
        <v>0</v>
      </c>
      <c r="G1033" s="3">
        <f t="shared" si="38"/>
        <v>156428.98183999999</v>
      </c>
      <c r="H1033" s="3">
        <f t="shared" si="35"/>
        <v>0.63999999989755452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45344.319999999992</v>
      </c>
      <c r="D1034" s="2">
        <f>BILANCA!E29</f>
        <v>27960.85000000002</v>
      </c>
      <c r="E1034" s="2">
        <v>0</v>
      </c>
      <c r="F1034" s="2">
        <v>0</v>
      </c>
      <c r="G1034" s="3">
        <f t="shared" si="38"/>
        <v>2430.3844800000006</v>
      </c>
      <c r="H1034" s="3">
        <f t="shared" si="35"/>
        <v>0.46999999997206032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76706.149999999994</v>
      </c>
      <c r="D1035" s="2">
        <f>BILANCA!E30</f>
        <v>71212.02</v>
      </c>
      <c r="E1035" s="2">
        <v>0</v>
      </c>
      <c r="F1035" s="2">
        <v>0</v>
      </c>
      <c r="G1035" s="3">
        <f t="shared" si="38"/>
        <v>5478.2547500000001</v>
      </c>
      <c r="H1035" s="3">
        <f t="shared" si="35"/>
        <v>0.16999999999825377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57917.62</v>
      </c>
      <c r="D1037" s="2">
        <f>BILANCA!E32</f>
        <v>57917.62</v>
      </c>
      <c r="E1037" s="2">
        <v>0</v>
      </c>
      <c r="F1037" s="2">
        <v>0</v>
      </c>
      <c r="G1037" s="3">
        <f t="shared" si="38"/>
        <v>4691.3272200000001</v>
      </c>
      <c r="H1037" s="3">
        <f t="shared" si="35"/>
        <v>0.75999999999476131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89279.45</v>
      </c>
      <c r="D1039" s="2">
        <f>BILANCA!E34</f>
        <v>101168.79</v>
      </c>
      <c r="E1039" s="2">
        <v>0</v>
      </c>
      <c r="F1039" s="2">
        <v>0</v>
      </c>
      <c r="G1039" s="3">
        <f t="shared" si="38"/>
        <v>8456.8938699999999</v>
      </c>
      <c r="H1039" s="3">
        <f t="shared" si="35"/>
        <v>0.66000000000349246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32270.78</v>
      </c>
      <c r="D1040" s="2">
        <f>BILANCA!E35</f>
        <v>32620.78</v>
      </c>
      <c r="E1040" s="2">
        <v>0</v>
      </c>
      <c r="F1040" s="2">
        <v>0</v>
      </c>
      <c r="G1040" s="3">
        <f t="shared" si="38"/>
        <v>2925.3701999999998</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32270.78</v>
      </c>
      <c r="D1042" s="2">
        <f>BILANCA!E37</f>
        <v>32620.78</v>
      </c>
      <c r="E1042" s="2">
        <v>0</v>
      </c>
      <c r="F1042" s="2">
        <v>0</v>
      </c>
      <c r="G1042" s="3">
        <f t="shared" si="38"/>
        <v>3120.3948799999998</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587936.95000000019</v>
      </c>
      <c r="D1050" s="2">
        <f>BILANCA!E45</f>
        <v>587247.53999999957</v>
      </c>
      <c r="E1050" s="2">
        <v>0</v>
      </c>
      <c r="F1050" s="2">
        <v>0</v>
      </c>
      <c r="G1050" s="3">
        <f t="shared" si="38"/>
        <v>70497.281199999969</v>
      </c>
      <c r="H1050" s="3">
        <f t="shared" si="35"/>
        <v>0.51000000024214387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187001.49</v>
      </c>
      <c r="D1052" s="2">
        <f>BILANCA!E47</f>
        <v>177629.04</v>
      </c>
      <c r="E1052" s="2">
        <v>0</v>
      </c>
      <c r="F1052" s="2">
        <v>0</v>
      </c>
      <c r="G1052" s="3">
        <f t="shared" si="38"/>
        <v>22774.901940000003</v>
      </c>
      <c r="H1052" s="3">
        <f t="shared" si="35"/>
        <v>0.52999999999883585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3354375</v>
      </c>
      <c r="D1053" s="2">
        <f>BILANCA!E48</f>
        <v>3587963.75</v>
      </c>
      <c r="E1053" s="2">
        <v>0</v>
      </c>
      <c r="F1053" s="2">
        <v>0</v>
      </c>
      <c r="G1053" s="3">
        <f t="shared" si="38"/>
        <v>452803.00749999995</v>
      </c>
      <c r="H1053" s="3">
        <f t="shared" si="35"/>
        <v>0.25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537547.39</v>
      </c>
      <c r="D1054" s="2">
        <f>BILANCA!E49</f>
        <v>537547.39</v>
      </c>
      <c r="E1054" s="2">
        <v>0</v>
      </c>
      <c r="F1054" s="2">
        <v>0</v>
      </c>
      <c r="G1054" s="3">
        <f t="shared" si="38"/>
        <v>70956.255479999993</v>
      </c>
      <c r="H1054" s="3">
        <f t="shared" si="35"/>
        <v>0.78000000002793968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3490986.93</v>
      </c>
      <c r="D1055" s="2">
        <f>BILANCA!E50</f>
        <v>3715892.64</v>
      </c>
      <c r="E1055" s="2">
        <v>0</v>
      </c>
      <c r="F1055" s="2">
        <v>0</v>
      </c>
      <c r="G1055" s="3">
        <f t="shared" si="38"/>
        <v>491524.74945</v>
      </c>
      <c r="H1055" s="3">
        <f t="shared" si="35"/>
        <v>0.42999999970197678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42027.13</v>
      </c>
      <c r="D1059" s="2">
        <f>BILANCA!E54</f>
        <v>45648.87</v>
      </c>
      <c r="E1059" s="2">
        <v>0</v>
      </c>
      <c r="F1059" s="2">
        <v>0</v>
      </c>
      <c r="G1059" s="3">
        <f t="shared" si="38"/>
        <v>6532.9186300000001</v>
      </c>
      <c r="H1059" s="3">
        <f t="shared" si="35"/>
        <v>0.25999999999476131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42027.13</v>
      </c>
      <c r="D1060" s="2">
        <f>BILANCA!E55</f>
        <v>45648.87</v>
      </c>
      <c r="E1060" s="2">
        <v>0</v>
      </c>
      <c r="F1060" s="2">
        <v>0</v>
      </c>
      <c r="G1060" s="3">
        <f t="shared" si="38"/>
        <v>6666.2435000000005</v>
      </c>
      <c r="H1060" s="3">
        <f t="shared" si="35"/>
        <v>0.25999999999476131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3346216.76</v>
      </c>
      <c r="D1061" s="2">
        <f>BILANCA!E56</f>
        <v>7136155.1900000004</v>
      </c>
      <c r="E1061" s="2">
        <v>0</v>
      </c>
      <c r="F1061" s="2">
        <v>0</v>
      </c>
      <c r="G1061" s="3">
        <f t="shared" si="38"/>
        <v>898544.88413999998</v>
      </c>
      <c r="H1061" s="3">
        <f t="shared" si="35"/>
        <v>0.43000000063329935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3346216.76</v>
      </c>
      <c r="D1062" s="2">
        <f>BILANCA!E57</f>
        <v>7136155.1900000004</v>
      </c>
      <c r="E1062" s="2">
        <v>0</v>
      </c>
      <c r="F1062" s="2">
        <v>0</v>
      </c>
      <c r="G1062" s="3">
        <f t="shared" si="38"/>
        <v>916163.41128</v>
      </c>
      <c r="H1062" s="3">
        <f t="shared" si="35"/>
        <v>0.43000000063329935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18566145.969999999</v>
      </c>
      <c r="D1074" s="2">
        <f>BILANCA!E69</f>
        <v>19240038.040000003</v>
      </c>
      <c r="E1074" s="2">
        <v>0</v>
      </c>
      <c r="F1074" s="2">
        <v>0</v>
      </c>
      <c r="G1074" s="3">
        <f t="shared" si="38"/>
        <v>3650958.2112000003</v>
      </c>
      <c r="H1074" s="3">
        <f t="shared" si="35"/>
        <v>7.0000004023313522E-2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1772288.1</v>
      </c>
      <c r="D1075" s="2">
        <f>BILANCA!E70</f>
        <v>2485093.58</v>
      </c>
      <c r="E1075" s="2">
        <v>0</v>
      </c>
      <c r="F1075" s="2">
        <v>0</v>
      </c>
      <c r="G1075" s="3">
        <f t="shared" si="38"/>
        <v>438260.89189999999</v>
      </c>
      <c r="H1075" s="3">
        <f t="shared" si="35"/>
        <v>0.52000000001862645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1763642.31</v>
      </c>
      <c r="D1076" s="2">
        <f>BILANCA!E71</f>
        <v>2476447.79</v>
      </c>
      <c r="E1076" s="2">
        <v>0</v>
      </c>
      <c r="F1076" s="2">
        <v>0</v>
      </c>
      <c r="G1076" s="3">
        <f t="shared" si="38"/>
        <v>443291.50074000005</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1763642.31</v>
      </c>
      <c r="D1078" s="2">
        <f>BILANCA!E73</f>
        <v>2476447.79</v>
      </c>
      <c r="E1078" s="2">
        <v>0</v>
      </c>
      <c r="F1078" s="2">
        <v>0</v>
      </c>
      <c r="G1078" s="3">
        <f t="shared" si="38"/>
        <v>456724.57652</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8645.7900000000009</v>
      </c>
      <c r="D1081" s="2">
        <f>BILANCA!E76</f>
        <v>8645.7900000000009</v>
      </c>
      <c r="E1081" s="2">
        <v>0</v>
      </c>
      <c r="F1081" s="2">
        <v>0</v>
      </c>
      <c r="G1081" s="3">
        <f t="shared" si="38"/>
        <v>1841.5532699999999</v>
      </c>
      <c r="H1081" s="3">
        <f t="shared" si="35"/>
        <v>0.41999999999825377</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8645.7900000000009</v>
      </c>
      <c r="D1083" s="2">
        <f>BILANCA!E78</f>
        <v>8645.7900000000009</v>
      </c>
      <c r="E1083" s="2">
        <v>0</v>
      </c>
      <c r="F1083" s="2">
        <v>0</v>
      </c>
      <c r="G1083" s="3">
        <f t="shared" si="39"/>
        <v>1893.4280100000001</v>
      </c>
      <c r="H1083" s="3">
        <f t="shared" si="40"/>
        <v>0.41999999999825377</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141524.95000000001</v>
      </c>
      <c r="D1087" s="2">
        <f>BILANCA!E82</f>
        <v>13380.96</v>
      </c>
      <c r="E1087" s="2">
        <v>0</v>
      </c>
      <c r="F1087" s="2">
        <v>0</v>
      </c>
      <c r="G1087" s="3">
        <f t="shared" si="38"/>
        <v>12958.08899</v>
      </c>
      <c r="H1087" s="3">
        <f t="shared" si="35"/>
        <v>8.9999999989231583E-2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141524.95000000001</v>
      </c>
      <c r="D1092" s="2">
        <f>BILANCA!E87</f>
        <v>13380.96</v>
      </c>
      <c r="E1092" s="2">
        <v>0</v>
      </c>
      <c r="F1092" s="2">
        <v>0</v>
      </c>
      <c r="G1092" s="3">
        <f t="shared" si="38"/>
        <v>13799.523340000002</v>
      </c>
      <c r="H1092" s="3">
        <f t="shared" si="35"/>
        <v>8.9999999989231583E-2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15906579.51</v>
      </c>
      <c r="D1140" s="2">
        <f>BILANCA!E135</f>
        <v>15633475.130000001</v>
      </c>
      <c r="E1140" s="2">
        <v>0</v>
      </c>
      <c r="F1140" s="2">
        <v>0</v>
      </c>
      <c r="G1140" s="3">
        <f t="shared" si="38"/>
        <v>6132558.8701000009</v>
      </c>
      <c r="H1140" s="3">
        <f t="shared" si="41"/>
        <v>0.62000000104308128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15906579.51</v>
      </c>
      <c r="D1141" s="2">
        <f>BILANCA!E136</f>
        <v>15633475.130000001</v>
      </c>
      <c r="E1141" s="2">
        <v>0</v>
      </c>
      <c r="F1141" s="2">
        <v>0</v>
      </c>
      <c r="G1141" s="3">
        <f t="shared" si="38"/>
        <v>6179732.3998700008</v>
      </c>
      <c r="H1141" s="3">
        <f t="shared" si="41"/>
        <v>0.62000000104308128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15906579.51</v>
      </c>
      <c r="D1145" s="2">
        <f>BILANCA!E140</f>
        <v>15633475.130000001</v>
      </c>
      <c r="E1145" s="2">
        <v>0</v>
      </c>
      <c r="F1145" s="2">
        <v>0</v>
      </c>
      <c r="G1145" s="3">
        <f t="shared" si="38"/>
        <v>6368426.5189500004</v>
      </c>
      <c r="H1145" s="3">
        <f t="shared" si="41"/>
        <v>0.62000000104308128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260777.08000000007</v>
      </c>
      <c r="D1152" s="2">
        <f>BILANCA!E147</f>
        <v>745662.36999999988</v>
      </c>
      <c r="E1152" s="2">
        <v>0</v>
      </c>
      <c r="F1152" s="2">
        <v>0</v>
      </c>
      <c r="G1152" s="3">
        <f t="shared" si="38"/>
        <v>248798.45843999996</v>
      </c>
      <c r="H1152" s="3">
        <f t="shared" si="41"/>
        <v>0.44999999995343387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206181.87</v>
      </c>
      <c r="D1153" s="2">
        <f>BILANCA!E148</f>
        <v>570719.18999999994</v>
      </c>
      <c r="E1153" s="2">
        <v>0</v>
      </c>
      <c r="F1153" s="2">
        <v>0</v>
      </c>
      <c r="G1153" s="3">
        <f t="shared" si="38"/>
        <v>192709.69574999996</v>
      </c>
      <c r="H1153" s="3">
        <f t="shared" si="41"/>
        <v>0.31999999994877726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246906.68</v>
      </c>
      <c r="D1164" s="2">
        <f>BILANCA!E159</f>
        <v>94014.52</v>
      </c>
      <c r="E1164" s="2">
        <v>0</v>
      </c>
      <c r="F1164" s="2">
        <v>0</v>
      </c>
      <c r="G1164" s="3">
        <f t="shared" si="38"/>
        <v>66980.100879999998</v>
      </c>
      <c r="H1164" s="3">
        <f t="shared" si="41"/>
        <v>0.80000000000291038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497448.1</v>
      </c>
      <c r="D1165" s="2">
        <f>BILANCA!E160</f>
        <v>613692.69999999995</v>
      </c>
      <c r="E1165" s="2">
        <v>0</v>
      </c>
      <c r="F1165" s="2">
        <v>0</v>
      </c>
      <c r="G1165" s="3">
        <f t="shared" si="38"/>
        <v>267349.1925</v>
      </c>
      <c r="H1165" s="3">
        <f t="shared" si="41"/>
        <v>0.40000000002328306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689759.57</v>
      </c>
      <c r="D1169" s="2">
        <f>BILANCA!E164</f>
        <v>532764.04</v>
      </c>
      <c r="E1169" s="2">
        <v>0</v>
      </c>
      <c r="F1169" s="2">
        <v>0</v>
      </c>
      <c r="G1169" s="3">
        <f t="shared" si="38"/>
        <v>279090.73635000002</v>
      </c>
      <c r="H1169" s="3">
        <f t="shared" si="41"/>
        <v>0.47000000008847564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247.55999999999995</v>
      </c>
      <c r="D1170" s="2">
        <f>BILANCA!E165</f>
        <v>0</v>
      </c>
      <c r="E1170" s="2">
        <v>0</v>
      </c>
      <c r="F1170" s="2">
        <v>0</v>
      </c>
      <c r="G1170" s="3">
        <f t="shared" si="38"/>
        <v>39.609599999999993</v>
      </c>
      <c r="H1170" s="3">
        <f t="shared" si="41"/>
        <v>0.44000000000005457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4285</v>
      </c>
      <c r="D1172" s="2">
        <f>BILANCA!E167</f>
        <v>4306.32</v>
      </c>
      <c r="E1172" s="2">
        <v>0</v>
      </c>
      <c r="F1172" s="2">
        <v>0</v>
      </c>
      <c r="G1172" s="3">
        <f t="shared" si="38"/>
        <v>2089.41768</v>
      </c>
      <c r="H1172" s="3">
        <f t="shared" si="41"/>
        <v>0.31999999999970896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4037.44</v>
      </c>
      <c r="D1175" s="2">
        <f>BILANCA!E170</f>
        <v>4306.32</v>
      </c>
      <c r="E1175" s="2">
        <v>0</v>
      </c>
      <c r="F1175" s="2">
        <v>0</v>
      </c>
      <c r="G1175" s="3">
        <f t="shared" si="38"/>
        <v>2087.2631999999999</v>
      </c>
      <c r="H1175" s="3">
        <f t="shared" si="41"/>
        <v>0.75999999999976353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484728.77</v>
      </c>
      <c r="D1176" s="2">
        <f>BILANCA!E171</f>
        <v>362426</v>
      </c>
      <c r="E1176" s="2">
        <v>0</v>
      </c>
      <c r="F1176" s="2">
        <v>0</v>
      </c>
      <c r="G1176" s="3">
        <f t="shared" si="38"/>
        <v>200790.40782000002</v>
      </c>
      <c r="H1176" s="3">
        <f t="shared" si="41"/>
        <v>0.22999999998137355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484728.77</v>
      </c>
      <c r="D1178" s="2">
        <f>BILANCA!E173</f>
        <v>362426</v>
      </c>
      <c r="E1178" s="2">
        <v>0</v>
      </c>
      <c r="F1178" s="2">
        <v>0</v>
      </c>
      <c r="G1178" s="3">
        <f t="shared" si="38"/>
        <v>203209.56936000002</v>
      </c>
      <c r="H1178" s="3">
        <f t="shared" si="41"/>
        <v>0.22999999998137355</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65425631.149999999</v>
      </c>
      <c r="D1180" s="2">
        <f>BILANCA!E176</f>
        <v>72286416.700000003</v>
      </c>
      <c r="E1180" s="2">
        <v>0</v>
      </c>
      <c r="F1180" s="2">
        <v>0</v>
      </c>
      <c r="G1180" s="3">
        <f t="shared" si="38"/>
        <v>35699738.973500006</v>
      </c>
      <c r="H1180" s="3">
        <f t="shared" si="41"/>
        <v>0.44999999552965164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1661048.9300000002</v>
      </c>
      <c r="D1181" s="2">
        <f>BILANCA!E177</f>
        <v>6553755.8999999994</v>
      </c>
      <c r="E1181" s="2">
        <v>0</v>
      </c>
      <c r="F1181" s="2">
        <v>0</v>
      </c>
      <c r="G1181" s="3">
        <f t="shared" si="38"/>
        <v>2525423.8848299999</v>
      </c>
      <c r="H1181" s="3">
        <f t="shared" si="41"/>
        <v>0.17000000039115548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651257.27</v>
      </c>
      <c r="D1182" s="2">
        <f>BILANCA!E178</f>
        <v>723928.45</v>
      </c>
      <c r="E1182" s="2">
        <v>0</v>
      </c>
      <c r="F1182" s="2">
        <v>0</v>
      </c>
      <c r="G1182" s="3">
        <f t="shared" si="38"/>
        <v>361047.63723999995</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93941.440000000002</v>
      </c>
      <c r="D1183" s="2">
        <f>BILANCA!E179</f>
        <v>88482.31</v>
      </c>
      <c r="E1183" s="2">
        <v>0</v>
      </c>
      <c r="F1183" s="2">
        <v>0</v>
      </c>
      <c r="G1183" s="3">
        <f t="shared" si="38"/>
        <v>46866.748379999997</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217139.47</v>
      </c>
      <c r="D1184" s="2">
        <f>BILANCA!E180</f>
        <v>270597.83</v>
      </c>
      <c r="E1184" s="2">
        <v>0</v>
      </c>
      <c r="F1184" s="2">
        <v>0</v>
      </c>
      <c r="G1184" s="3">
        <f t="shared" si="38"/>
        <v>131950.31261999998</v>
      </c>
      <c r="H1184" s="3">
        <f t="shared" si="41"/>
        <v>0.63999999998486601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2011.1499999999999</v>
      </c>
      <c r="D1185" s="2">
        <f>BILANCA!E181</f>
        <v>5838.23</v>
      </c>
      <c r="E1185" s="2">
        <v>0</v>
      </c>
      <c r="F1185" s="2">
        <v>0</v>
      </c>
      <c r="G1185" s="3">
        <f t="shared" si="38"/>
        <v>2395.3317499999998</v>
      </c>
      <c r="H1185" s="3">
        <f t="shared" si="41"/>
        <v>0.37999999999942702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146.04</v>
      </c>
      <c r="D1187" s="2">
        <f>BILANCA!E183</f>
        <v>3388.55</v>
      </c>
      <c r="E1187" s="2">
        <v>0</v>
      </c>
      <c r="F1187" s="2">
        <v>0</v>
      </c>
      <c r="G1187" s="3">
        <f t="shared" si="38"/>
        <v>1225.3957800000001</v>
      </c>
      <c r="H1187" s="3">
        <f t="shared" si="41"/>
        <v>0.48999999999981014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1865.11</v>
      </c>
      <c r="D1188" s="2">
        <f>BILANCA!E184</f>
        <v>2449.6799999999998</v>
      </c>
      <c r="E1188" s="2">
        <v>0</v>
      </c>
      <c r="F1188" s="2">
        <v>0</v>
      </c>
      <c r="G1188" s="3">
        <f t="shared" si="38"/>
        <v>1204.07566</v>
      </c>
      <c r="H1188" s="3">
        <f t="shared" si="41"/>
        <v>0.43000000000006366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408.13</v>
      </c>
      <c r="E1190" s="2">
        <v>0</v>
      </c>
      <c r="F1190" s="2">
        <v>0</v>
      </c>
      <c r="G1190" s="3">
        <f>B1190/1000*C1190+B1190/500*D1190</f>
        <v>146.92679999999999</v>
      </c>
      <c r="H1190" s="3">
        <f>ABS(C1190-ROUND(C1190,0))+ABS(D1190-ROUND(D1190,0))</f>
        <v>0.12999999999999545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408.13</v>
      </c>
      <c r="E1194" s="2">
        <v>0</v>
      </c>
      <c r="F1194" s="2">
        <v>0</v>
      </c>
      <c r="G1194" s="3">
        <f t="shared" si="42"/>
        <v>150.19183999999998</v>
      </c>
      <c r="H1194" s="3">
        <f t="shared" si="43"/>
        <v>0.12999999999999545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6649.37</v>
      </c>
      <c r="D1198" s="2">
        <f>BILANCA!E194</f>
        <v>8669.01</v>
      </c>
      <c r="E1198" s="2">
        <v>0</v>
      </c>
      <c r="F1198" s="2">
        <v>0</v>
      </c>
      <c r="G1198" s="3">
        <f t="shared" si="38"/>
        <v>4509.62932</v>
      </c>
      <c r="H1198" s="3">
        <f t="shared" si="41"/>
        <v>0.38000000000010914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6533.7</v>
      </c>
      <c r="E1199" s="2">
        <v>0</v>
      </c>
      <c r="F1199" s="2">
        <v>0</v>
      </c>
      <c r="G1199" s="3">
        <f t="shared" si="38"/>
        <v>2469.7386000000001</v>
      </c>
      <c r="H1199" s="3">
        <f t="shared" si="41"/>
        <v>0.3000000000001819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331515.84000000003</v>
      </c>
      <c r="D1200" s="2">
        <f>BILANCA!E196</f>
        <v>343399.24</v>
      </c>
      <c r="E1200" s="2">
        <v>0</v>
      </c>
      <c r="F1200" s="2">
        <v>0</v>
      </c>
      <c r="G1200" s="3">
        <f t="shared" si="38"/>
        <v>193479.72080000001</v>
      </c>
      <c r="H1200" s="3">
        <f t="shared" si="41"/>
        <v>0.3999999999650754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676302.01</v>
      </c>
      <c r="D1201" s="2">
        <f>BILANCA!E197</f>
        <v>1202152.76</v>
      </c>
      <c r="E1201" s="2">
        <v>0</v>
      </c>
      <c r="F1201" s="2">
        <v>0</v>
      </c>
      <c r="G1201" s="3">
        <f t="shared" si="38"/>
        <v>588396.03822999995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115472.38</v>
      </c>
      <c r="D1202" s="2">
        <f>BILANCA!E198</f>
        <v>0</v>
      </c>
      <c r="E1202" s="2">
        <v>0</v>
      </c>
      <c r="F1202" s="2">
        <v>0</v>
      </c>
      <c r="G1202" s="3">
        <f t="shared" ref="G1202:G1206" si="44">B1202/1000*C1202+B1202/500*D1202</f>
        <v>22170.696960000001</v>
      </c>
      <c r="H1202" s="3">
        <f t="shared" ref="H1202:H1206" si="45">ABS(C1202-ROUND(C1202,0))+ABS(D1202-ROUND(D1202,0))</f>
        <v>0.38000000000465661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560829.63</v>
      </c>
      <c r="D1203" s="2">
        <f>BILANCA!E199</f>
        <v>1202152.76</v>
      </c>
      <c r="E1203" s="2">
        <v>0</v>
      </c>
      <c r="F1203" s="2">
        <v>0</v>
      </c>
      <c r="G1203" s="3">
        <f t="shared" si="44"/>
        <v>572271.08395</v>
      </c>
      <c r="H1203" s="3">
        <f t="shared" si="45"/>
        <v>0.60999999998603016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253692.29</v>
      </c>
      <c r="D1223" s="2">
        <f>BILANCA!E219</f>
        <v>3898211.14</v>
      </c>
      <c r="E1223" s="2">
        <v>0</v>
      </c>
      <c r="F1223" s="2">
        <v>0</v>
      </c>
      <c r="G1223" s="3">
        <f t="shared" si="38"/>
        <v>1714674.40341</v>
      </c>
      <c r="H1223" s="3">
        <f t="shared" si="41"/>
        <v>0.43000000013853423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253692.29</v>
      </c>
      <c r="D1224" s="2">
        <f>BILANCA!E220</f>
        <v>3898211.14</v>
      </c>
      <c r="E1224" s="2">
        <v>0</v>
      </c>
      <c r="F1224" s="2">
        <v>0</v>
      </c>
      <c r="G1224" s="3">
        <f t="shared" si="38"/>
        <v>1722724.51798</v>
      </c>
      <c r="H1224" s="3">
        <f t="shared" si="41"/>
        <v>0.43000000013853423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253692.29</v>
      </c>
      <c r="D1229" s="2">
        <f>BILANCA!E225</f>
        <v>3898211.14</v>
      </c>
      <c r="E1229" s="2">
        <v>0</v>
      </c>
      <c r="F1229" s="2">
        <v>0</v>
      </c>
      <c r="G1229" s="3">
        <f t="shared" si="38"/>
        <v>1762975.0908300001</v>
      </c>
      <c r="H1229" s="3">
        <f t="shared" si="41"/>
        <v>0.43000000013853423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79797.36</v>
      </c>
      <c r="D1251" s="2">
        <f>BILANCA!E247</f>
        <v>729463.55</v>
      </c>
      <c r="E1251" s="2">
        <v>0</v>
      </c>
      <c r="F1251" s="2">
        <v>0</v>
      </c>
      <c r="G1251" s="3">
        <f>B1251/1000*C1251+B1251/500*D1251</f>
        <v>370832.59486000001</v>
      </c>
      <c r="H1251" s="3">
        <f>ABS(C1251-ROUND(C1251,0))+ABS(D1251-ROUND(D1251,0))</f>
        <v>0.80999999995401595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63764582.219999999</v>
      </c>
      <c r="D1255" s="2">
        <f>BILANCA!E251</f>
        <v>65732660.799999997</v>
      </c>
      <c r="E1255" s="2">
        <v>0</v>
      </c>
      <c r="F1255" s="2">
        <v>0</v>
      </c>
      <c r="G1255" s="3">
        <f t="shared" si="38"/>
        <v>47831326.435900003</v>
      </c>
      <c r="H1255" s="3">
        <f t="shared" si="41"/>
        <v>0.42000000178813934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63005746.960000001</v>
      </c>
      <c r="D1256" s="2">
        <f>BILANCA!E252</f>
        <v>65152714.439999998</v>
      </c>
      <c r="E1256" s="2">
        <v>0</v>
      </c>
      <c r="F1256" s="2">
        <v>0</v>
      </c>
      <c r="G1256" s="3">
        <f t="shared" si="38"/>
        <v>47554549.256639995</v>
      </c>
      <c r="H1256" s="3">
        <f t="shared" si="41"/>
        <v>0.47999999672174454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63259439.25</v>
      </c>
      <c r="D1257" s="2">
        <f>BILANCA!E253</f>
        <v>69050925.579999998</v>
      </c>
      <c r="E1257" s="2">
        <v>0</v>
      </c>
      <c r="F1257" s="2">
        <v>0</v>
      </c>
      <c r="G1257" s="3">
        <f t="shared" si="38"/>
        <v>49736238.73127</v>
      </c>
      <c r="H1257" s="3">
        <f t="shared" si="41"/>
        <v>0.67000000178813934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253692.29</v>
      </c>
      <c r="D1258" s="2">
        <f>BILANCA!E254</f>
        <v>3898211.14</v>
      </c>
      <c r="E1258" s="2">
        <v>0</v>
      </c>
      <c r="F1258" s="2">
        <v>0</v>
      </c>
      <c r="G1258" s="3">
        <f t="shared" si="38"/>
        <v>1996428.4133599999</v>
      </c>
      <c r="H1258" s="3">
        <f t="shared" si="41"/>
        <v>0.43000000013853423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508095.36999999918</v>
      </c>
      <c r="D1259" s="2">
        <f>BILANCA!E255</f>
        <v>-158721.1099999994</v>
      </c>
      <c r="E1259" s="2">
        <v>0</v>
      </c>
      <c r="F1259" s="2">
        <v>0</v>
      </c>
      <c r="G1259" s="3">
        <f t="shared" si="38"/>
        <v>47472.634350000095</v>
      </c>
      <c r="H1259" s="3">
        <f t="shared" si="41"/>
        <v>0.47999999858438969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8952373.1699999999</v>
      </c>
      <c r="D1260" s="2">
        <f>BILANCA!E256</f>
        <v>6194204.4500000002</v>
      </c>
      <c r="E1260" s="2">
        <v>0</v>
      </c>
      <c r="F1260" s="2">
        <v>0</v>
      </c>
      <c r="G1260" s="3">
        <f t="shared" si="38"/>
        <v>5335195.5175000001</v>
      </c>
      <c r="H1260" s="3">
        <f t="shared" si="41"/>
        <v>0.62000000011175871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8952373.1699999999</v>
      </c>
      <c r="D1261" s="2">
        <f>BILANCA!E257</f>
        <v>3024677.96</v>
      </c>
      <c r="E1261" s="2">
        <v>0</v>
      </c>
      <c r="F1261" s="2">
        <v>0</v>
      </c>
      <c r="G1261" s="3">
        <f t="shared" si="38"/>
        <v>3765434.00159</v>
      </c>
      <c r="H1261" s="3">
        <f t="shared" si="41"/>
        <v>0.2099999999627471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3169526.49</v>
      </c>
      <c r="E1263" s="2">
        <v>0</v>
      </c>
      <c r="F1263" s="2">
        <v>0</v>
      </c>
      <c r="G1263" s="3">
        <f t="shared" si="38"/>
        <v>1603780.4039400001</v>
      </c>
      <c r="H1263" s="3">
        <f t="shared" si="41"/>
        <v>0.49000000022351742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8444277.8000000007</v>
      </c>
      <c r="D1264" s="2">
        <f>BILANCA!E260</f>
        <v>6352925.5599999996</v>
      </c>
      <c r="E1264" s="2">
        <v>0</v>
      </c>
      <c r="F1264" s="2">
        <v>0</v>
      </c>
      <c r="G1264" s="3">
        <f t="shared" si="38"/>
        <v>5372132.7456800006</v>
      </c>
      <c r="H1264" s="3">
        <f t="shared" si="41"/>
        <v>0.63999999966472387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5243550.84</v>
      </c>
      <c r="D1266" s="2">
        <f>BILANCA!E262</f>
        <v>6352925.5599999996</v>
      </c>
      <c r="E1266" s="2">
        <v>0</v>
      </c>
      <c r="F1266" s="2">
        <v>0</v>
      </c>
      <c r="G1266" s="3">
        <f t="shared" si="38"/>
        <v>4595046.9017599998</v>
      </c>
      <c r="H1266" s="3">
        <f t="shared" si="41"/>
        <v>0.60000000055879354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3200726.96</v>
      </c>
      <c r="D1267" s="2">
        <f>BILANCA!E263</f>
        <v>0</v>
      </c>
      <c r="E1267" s="2">
        <v>0</v>
      </c>
      <c r="F1267" s="2">
        <v>0</v>
      </c>
      <c r="G1267" s="3">
        <f t="shared" si="38"/>
        <v>822586.82871999999</v>
      </c>
      <c r="H1267" s="3">
        <f t="shared" si="41"/>
        <v>4.0000000037252903E-2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408.13</v>
      </c>
      <c r="E1268" s="2">
        <v>0</v>
      </c>
      <c r="F1268" s="2">
        <v>0</v>
      </c>
      <c r="G1268" s="3">
        <f>B1268/1000*C1268+B1268/500*D1268</f>
        <v>210.59508</v>
      </c>
      <c r="H1268" s="3">
        <f>ABS(C1268-ROUND(C1268,0))+ABS(D1268-ROUND(D1268,0))</f>
        <v>0.12999999999999545</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408.13</v>
      </c>
      <c r="E1275" s="2">
        <v>0</v>
      </c>
      <c r="F1275" s="2">
        <v>0</v>
      </c>
      <c r="G1275" s="3">
        <f t="shared" si="46"/>
        <v>216.30890000000002</v>
      </c>
      <c r="H1275" s="3">
        <f t="shared" si="47"/>
        <v>0.12999999999999545</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250492.33000000002</v>
      </c>
      <c r="D1278" s="2">
        <f>BILANCA!E274</f>
        <v>739075.6</v>
      </c>
      <c r="E1278" s="2">
        <v>0</v>
      </c>
      <c r="F1278" s="2">
        <v>0</v>
      </c>
      <c r="G1278" s="3">
        <f t="shared" si="38"/>
        <v>463276.46604000003</v>
      </c>
      <c r="H1278" s="3">
        <f t="shared" si="41"/>
        <v>0.73000000003958121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92688.66</v>
      </c>
      <c r="D1279" s="2">
        <f>BILANCA!E275</f>
        <v>443867.23</v>
      </c>
      <c r="E1279" s="2">
        <v>0</v>
      </c>
      <c r="F1279" s="2">
        <v>0</v>
      </c>
      <c r="G1279" s="3">
        <f t="shared" ref="G1279:G1294" si="48">B1279/1000*C1279+B1279/500*D1279</f>
        <v>263733.81928</v>
      </c>
      <c r="H1279" s="3">
        <f t="shared" ref="H1279:H1294" si="49">ABS(C1279-ROUND(C1279,0))+ABS(D1279-ROUND(D1279,0))</f>
        <v>0.56999999997788109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24359.73</v>
      </c>
      <c r="D1290" s="2">
        <f>BILANCA!E286</f>
        <v>48824.3</v>
      </c>
      <c r="E1290" s="2">
        <v>0</v>
      </c>
      <c r="F1290" s="2">
        <v>0</v>
      </c>
      <c r="G1290" s="3">
        <f t="shared" si="48"/>
        <v>34162.332400000007</v>
      </c>
      <c r="H1290" s="3">
        <f t="shared" si="49"/>
        <v>0.57000000000334694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133443.94</v>
      </c>
      <c r="D1291" s="2">
        <f>BILANCA!E287</f>
        <v>246384.07</v>
      </c>
      <c r="E1291" s="2">
        <v>0</v>
      </c>
      <c r="F1291" s="2">
        <v>0</v>
      </c>
      <c r="G1291" s="3">
        <f t="shared" si="48"/>
        <v>175965.59448000003</v>
      </c>
      <c r="H1291" s="3">
        <f t="shared" si="49"/>
        <v>0.13000000000465661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247.56</v>
      </c>
      <c r="D1295" s="2">
        <f>BILANCA!E291</f>
        <v>0</v>
      </c>
      <c r="E1295" s="2">
        <v>0</v>
      </c>
      <c r="F1295" s="2">
        <v>0</v>
      </c>
      <c r="G1295" s="3">
        <f t="shared" si="38"/>
        <v>70.554599999999994</v>
      </c>
      <c r="H1295" s="3">
        <f t="shared" si="41"/>
        <v>0.43999999999999773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247.56</v>
      </c>
      <c r="D1297" s="2">
        <f>BILANCA!E293</f>
        <v>0</v>
      </c>
      <c r="E1297" s="2">
        <v>0</v>
      </c>
      <c r="F1297" s="2">
        <v>0</v>
      </c>
      <c r="G1297" s="3">
        <f t="shared" si="50"/>
        <v>71.049719999999994</v>
      </c>
      <c r="H1297" s="3">
        <f t="shared" si="51"/>
        <v>0.43999999999999773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13415006.130000001</v>
      </c>
      <c r="D1301" s="2">
        <f>BILANCA!E297</f>
        <v>13480622.27</v>
      </c>
      <c r="E1301" s="2">
        <v>0</v>
      </c>
      <c r="F1301" s="2">
        <v>0</v>
      </c>
      <c r="G1301" s="3">
        <f t="shared" si="38"/>
        <v>11749488.944970001</v>
      </c>
      <c r="H1301" s="3">
        <f t="shared" si="41"/>
        <v>0.40000000037252903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13415006.130000001</v>
      </c>
      <c r="D1302" s="2">
        <f>BILANCA!E298</f>
        <v>13480622.27</v>
      </c>
      <c r="E1302" s="2">
        <v>0</v>
      </c>
      <c r="F1302" s="2">
        <v>0</v>
      </c>
      <c r="G1302" s="3">
        <f t="shared" si="38"/>
        <v>11789865.19564</v>
      </c>
      <c r="H1302" s="3">
        <f t="shared" si="41"/>
        <v>0.40000000037252903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928775.64</v>
      </c>
      <c r="D1305" s="2">
        <f>BILANCA!E302</f>
        <v>1217538.8</v>
      </c>
      <c r="E1305" s="2">
        <v>0</v>
      </c>
      <c r="F1305" s="2">
        <v>0</v>
      </c>
      <c r="G1305" s="3">
        <f t="shared" si="38"/>
        <v>992336.7058</v>
      </c>
      <c r="H1305" s="3">
        <f t="shared" si="41"/>
        <v>0.55999999993946403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21761.01</v>
      </c>
      <c r="D1306" s="2">
        <f>BILANCA!E303</f>
        <v>60887.61</v>
      </c>
      <c r="E1306" s="2">
        <v>0</v>
      </c>
      <c r="F1306" s="2">
        <v>0</v>
      </c>
      <c r="G1306" s="3">
        <f t="shared" si="38"/>
        <v>42486.72408</v>
      </c>
      <c r="H1306" s="3">
        <f t="shared" si="41"/>
        <v>0.39999999999781721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48124.9</v>
      </c>
      <c r="D1307" s="2">
        <f>BILANCA!E304</f>
        <v>125877.83</v>
      </c>
      <c r="E1307" s="2">
        <v>0</v>
      </c>
      <c r="F1307" s="2">
        <v>0</v>
      </c>
      <c r="G1307" s="3">
        <f>B1307/1000*C1307+B1307/500*D1307</f>
        <v>89064.526320000004</v>
      </c>
      <c r="H1307" s="3">
        <f>ABS(C1307-ROUND(C1307,0))+ABS(D1307-ROUND(D1307,0))</f>
        <v>0.26999999999679858</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4285</v>
      </c>
      <c r="D1308" s="2">
        <f>BILANCA!E305</f>
        <v>4306.32</v>
      </c>
      <c r="E1308" s="2">
        <v>0</v>
      </c>
      <c r="F1308" s="2">
        <v>0</v>
      </c>
      <c r="G1308" s="3">
        <f t="shared" ref="G1308:G1581" si="52">B1308/1000*C1308+B1308/500*D1308</f>
        <v>3843.4967199999996</v>
      </c>
      <c r="H1308" s="3">
        <f t="shared" si="41"/>
        <v>0.31999999999970896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4285</v>
      </c>
      <c r="D1310" s="2">
        <f>BILANCA!E307</f>
        <v>4306.32</v>
      </c>
      <c r="E1310" s="2">
        <v>0</v>
      </c>
      <c r="F1310" s="2">
        <v>0</v>
      </c>
      <c r="G1310" s="3">
        <f>B1310/1000*C1310+B1310/500*D1310</f>
        <v>3869.2919999999999</v>
      </c>
      <c r="H1310" s="3">
        <f>ABS(C1310-ROUND(C1310,0))+ABS(D1310-ROUND(D1310,0))</f>
        <v>0.31999999999970896</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1670.28</v>
      </c>
      <c r="D1311" s="2">
        <f>BILANCA!E308</f>
        <v>1621.25</v>
      </c>
      <c r="E1311" s="2">
        <v>0</v>
      </c>
      <c r="F1311" s="2">
        <v>0</v>
      </c>
      <c r="G1311" s="3">
        <f t="shared" si="52"/>
        <v>1478.7467799999999</v>
      </c>
      <c r="H1311" s="3">
        <f t="shared" si="41"/>
        <v>0.52999999999997272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3947.06</v>
      </c>
      <c r="D1312" s="2">
        <f>BILANCA!E309</f>
        <v>5060.32</v>
      </c>
      <c r="E1312" s="2">
        <v>0</v>
      </c>
      <c r="F1312" s="2">
        <v>0</v>
      </c>
      <c r="G1312" s="3">
        <f t="shared" si="52"/>
        <v>4248.4453999999996</v>
      </c>
      <c r="H1312" s="3">
        <f t="shared" si="41"/>
        <v>0.37999999999965439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986.46</v>
      </c>
      <c r="D1314" s="2">
        <f>BILANCA!E311</f>
        <v>1186.46</v>
      </c>
      <c r="E1314" s="2">
        <v>0</v>
      </c>
      <c r="F1314" s="2">
        <v>0</v>
      </c>
      <c r="G1314" s="3">
        <f t="shared" si="52"/>
        <v>1021.25152</v>
      </c>
      <c r="H1314" s="3">
        <f t="shared" si="41"/>
        <v>0.92000000000007276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134921.15</v>
      </c>
      <c r="D1316" s="2">
        <f>BILANCA!E313</f>
        <v>5512.93</v>
      </c>
      <c r="E1316" s="2">
        <v>0</v>
      </c>
      <c r="F1316" s="2">
        <v>0</v>
      </c>
      <c r="G1316" s="3">
        <f t="shared" ref="G1316:G1325" si="53">B1316/1000*C1316+B1316/500*D1316</f>
        <v>44659.785059999995</v>
      </c>
      <c r="H1316" s="3">
        <f t="shared" ref="H1316:H1325" si="54">ABS(C1316-ROUND(C1316,0))+ABS(D1316-ROUND(D1316,0))</f>
        <v>0.2199999999938882</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651257.27</v>
      </c>
      <c r="D1340" s="2">
        <f>BILANCA!E337</f>
        <v>723928.45</v>
      </c>
      <c r="E1340" s="2">
        <v>0</v>
      </c>
      <c r="F1340" s="2">
        <v>0</v>
      </c>
      <c r="G1340" s="3">
        <f t="shared" si="52"/>
        <v>692707.67610000004</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676302.01</v>
      </c>
      <c r="D1342" s="2">
        <f>BILANCA!E339</f>
        <v>1202152.76</v>
      </c>
      <c r="E1342" s="2">
        <v>0</v>
      </c>
      <c r="F1342" s="2">
        <v>0</v>
      </c>
      <c r="G1342" s="3">
        <f t="shared" si="52"/>
        <v>1022761.69996</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253692.29</v>
      </c>
      <c r="D1346" s="2">
        <f>BILANCA!E343</f>
        <v>3898211.14</v>
      </c>
      <c r="E1346" s="2">
        <v>0</v>
      </c>
      <c r="F1346" s="2">
        <v>0</v>
      </c>
      <c r="G1346" s="3">
        <f t="shared" si="52"/>
        <v>2704838.4955199999</v>
      </c>
      <c r="H1346" s="3">
        <f t="shared" si="41"/>
        <v>0.43000000013853423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1057.06</v>
      </c>
      <c r="D1347" s="2">
        <f>BILANCA!E344</f>
        <v>1120.8599999999999</v>
      </c>
      <c r="E1347" s="2">
        <v>0</v>
      </c>
      <c r="F1347" s="2">
        <v>0</v>
      </c>
      <c r="G1347" s="3">
        <f t="shared" si="52"/>
        <v>1111.68886</v>
      </c>
      <c r="H1347" s="3">
        <f t="shared" si="41"/>
        <v>0.20000000000004547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2040.06</v>
      </c>
      <c r="D1368" s="2">
        <f>BILANCA!E365</f>
        <v>2040.06</v>
      </c>
      <c r="E1368" s="2">
        <v>0</v>
      </c>
      <c r="F1368" s="2">
        <v>0</v>
      </c>
      <c r="G1368" s="3">
        <f t="shared" si="57"/>
        <v>2191.0244399999997</v>
      </c>
      <c r="H1368" s="3">
        <f t="shared" si="58"/>
        <v>0.11999999999989086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75904.41</v>
      </c>
      <c r="D1370" s="2">
        <f>BILANCA!E367</f>
        <v>102527.55</v>
      </c>
      <c r="E1370" s="2">
        <v>0</v>
      </c>
      <c r="F1370" s="2">
        <v>0</v>
      </c>
      <c r="G1370" s="3">
        <f t="shared" si="57"/>
        <v>101145.42359999999</v>
      </c>
      <c r="H1370" s="3">
        <f t="shared" si="58"/>
        <v>0.86000000000058208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1852.89</v>
      </c>
      <c r="D1371" s="2">
        <f>BILANCA!E368</f>
        <v>7711.79</v>
      </c>
      <c r="E1371" s="2">
        <v>0</v>
      </c>
      <c r="F1371" s="2">
        <v>0</v>
      </c>
      <c r="G1371" s="3">
        <f t="shared" si="57"/>
        <v>6236.8056699999997</v>
      </c>
      <c r="H1371" s="3">
        <f t="shared" si="58"/>
        <v>0.31999999999993634</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617184.15</v>
      </c>
      <c r="E1372" s="2">
        <v>0</v>
      </c>
      <c r="F1372" s="2">
        <v>0</v>
      </c>
      <c r="G1372" s="3">
        <f t="shared" ref="G1372:G1389" si="59">B1372/1000*C1372+B1372/500*D1372</f>
        <v>446841.32459999999</v>
      </c>
      <c r="H1372" s="3">
        <f t="shared" ref="H1372:H1389" si="60">ABS(C1372-ROUND(C1372,0))+ABS(D1372-ROUND(D1372,0))</f>
        <v>0.15000000002328306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145198.76999999999</v>
      </c>
      <c r="D1390" s="2">
        <f>BILANCA!E387</f>
        <v>141074.42000000001</v>
      </c>
      <c r="E1390" s="2">
        <v>0</v>
      </c>
      <c r="F1390" s="2">
        <v>0</v>
      </c>
      <c r="G1390" s="3">
        <f t="shared" ref="G1390:G1399" si="61">B1390/1000*C1390+B1390/500*D1390</f>
        <v>162392.09180000002</v>
      </c>
      <c r="H1390" s="3">
        <f t="shared" ref="H1390:H1399" si="62">ABS(C1390-ROUND(C1390,0))+ABS(D1390-ROUND(D1390,0))</f>
        <v>0.65000000002328306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225577.19</v>
      </c>
      <c r="D1392" s="2">
        <f>BILANCA!E389</f>
        <v>225577.19</v>
      </c>
      <c r="E1392" s="2">
        <v>0</v>
      </c>
      <c r="F1392" s="2">
        <v>0</v>
      </c>
      <c r="G1392" s="3">
        <f t="shared" si="61"/>
        <v>258511.45973999999</v>
      </c>
      <c r="H1392" s="3">
        <f t="shared" si="62"/>
        <v>0.38000000000465661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5953332.2800000003</v>
      </c>
      <c r="D1394" s="2">
        <f>BILANCA!E391</f>
        <v>5953332.2800000003</v>
      </c>
      <c r="E1394" s="2">
        <v>0</v>
      </c>
      <c r="F1394" s="2">
        <v>0</v>
      </c>
      <c r="G1394" s="3">
        <f t="shared" si="61"/>
        <v>6858238.7865599999</v>
      </c>
      <c r="H1394" s="3">
        <f t="shared" si="62"/>
        <v>0.56000000052154064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2646733.29</v>
      </c>
      <c r="D1395" s="2">
        <f>BILANCA!E392</f>
        <v>2868663.13</v>
      </c>
      <c r="E1395" s="2">
        <v>0</v>
      </c>
      <c r="F1395" s="2">
        <v>0</v>
      </c>
      <c r="G1395" s="3">
        <f t="shared" si="61"/>
        <v>3227862.9267500001</v>
      </c>
      <c r="H1395" s="3">
        <f t="shared" si="62"/>
        <v>0.41999999992549419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278488.07</v>
      </c>
      <c r="E1399" s="2">
        <v>0</v>
      </c>
      <c r="F1399" s="2">
        <v>0</v>
      </c>
      <c r="G1399" s="3">
        <f t="shared" si="61"/>
        <v>216663.71846</v>
      </c>
      <c r="H1399" s="3">
        <f t="shared" si="62"/>
        <v>7.0000000006984919E-2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4444164.5999999996</v>
      </c>
      <c r="D1400" s="14">
        <f>BILANCA!E397</f>
        <v>4013487.18</v>
      </c>
      <c r="E1400" s="14">
        <v>0</v>
      </c>
      <c r="F1400" s="14">
        <v>0</v>
      </c>
      <c r="G1400" s="15">
        <f t="shared" si="52"/>
        <v>4863744.1944000004</v>
      </c>
      <c r="H1400" s="15">
        <f t="shared" si="41"/>
        <v>0.58000000054016709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1883612.3699999999</v>
      </c>
      <c r="D1401" s="7">
        <f>'RAS-funkcijski'!E5</f>
        <v>2055184.37</v>
      </c>
      <c r="E1401" s="7">
        <v>0</v>
      </c>
      <c r="F1401" s="7">
        <v>0</v>
      </c>
      <c r="G1401" s="8">
        <f t="shared" si="52"/>
        <v>5993.9811099999997</v>
      </c>
      <c r="H1401" s="8">
        <f t="shared" si="41"/>
        <v>0.73999999999068677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1801120.18</v>
      </c>
      <c r="D1402" s="2">
        <f>'RAS-funkcijski'!E6</f>
        <v>2055184.37</v>
      </c>
      <c r="E1402" s="2">
        <v>0</v>
      </c>
      <c r="F1402" s="2">
        <v>0</v>
      </c>
      <c r="G1402" s="3">
        <f t="shared" si="52"/>
        <v>11822.97784</v>
      </c>
      <c r="H1402" s="3">
        <f t="shared" si="41"/>
        <v>0.55000000004656613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1801120.18</v>
      </c>
      <c r="D1403" s="2">
        <f>'RAS-funkcijski'!E7</f>
        <v>2055184.37</v>
      </c>
      <c r="E1403" s="2">
        <v>0</v>
      </c>
      <c r="F1403" s="2">
        <v>0</v>
      </c>
      <c r="G1403" s="3">
        <f t="shared" si="52"/>
        <v>17734.466760000003</v>
      </c>
      <c r="H1403" s="3">
        <f t="shared" si="41"/>
        <v>0.55000000004656613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82492.19</v>
      </c>
      <c r="D1414" s="2">
        <f>'RAS-funkcijski'!E18</f>
        <v>0</v>
      </c>
      <c r="E1414" s="2">
        <v>0</v>
      </c>
      <c r="F1414" s="2">
        <v>0</v>
      </c>
      <c r="G1414" s="3">
        <f t="shared" si="52"/>
        <v>1154.89066</v>
      </c>
      <c r="H1414" s="3">
        <f t="shared" si="41"/>
        <v>0.19000000000232831</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9060.75</v>
      </c>
      <c r="D1418" s="2">
        <f>'RAS-funkcijski'!E22</f>
        <v>9610.83</v>
      </c>
      <c r="E1418" s="2">
        <v>0</v>
      </c>
      <c r="F1418" s="2">
        <v>0</v>
      </c>
      <c r="G1418" s="3">
        <f t="shared" si="52"/>
        <v>509.08337999999992</v>
      </c>
      <c r="H1418" s="3">
        <f t="shared" si="41"/>
        <v>0.42000000000007276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9060.75</v>
      </c>
      <c r="D1420" s="2">
        <f>'RAS-funkcijski'!E24</f>
        <v>9610.83</v>
      </c>
      <c r="E1420" s="2">
        <v>0</v>
      </c>
      <c r="F1420" s="2">
        <v>0</v>
      </c>
      <c r="G1420" s="3">
        <f t="shared" si="52"/>
        <v>565.64819999999997</v>
      </c>
      <c r="H1420" s="3">
        <f t="shared" si="41"/>
        <v>0.42000000000007276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147944.46</v>
      </c>
      <c r="D1424" s="2">
        <f>'RAS-funkcijski'!E28</f>
        <v>162713.63</v>
      </c>
      <c r="E1424" s="2">
        <v>0</v>
      </c>
      <c r="F1424" s="2">
        <v>0</v>
      </c>
      <c r="G1424" s="3">
        <f t="shared" si="52"/>
        <v>11360.92128</v>
      </c>
      <c r="H1424" s="3">
        <f t="shared" si="41"/>
        <v>0.82999999998719431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6946.5</v>
      </c>
      <c r="E1425" s="2">
        <v>0</v>
      </c>
      <c r="F1425" s="2">
        <v>0</v>
      </c>
      <c r="G1425" s="3">
        <f t="shared" si="52"/>
        <v>347.32500000000005</v>
      </c>
      <c r="H1425" s="3">
        <f t="shared" si="41"/>
        <v>0.5</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147944.46</v>
      </c>
      <c r="D1426" s="2">
        <f>'RAS-funkcijski'!E30</f>
        <v>155767.13</v>
      </c>
      <c r="E1426" s="2">
        <v>0</v>
      </c>
      <c r="F1426" s="2">
        <v>0</v>
      </c>
      <c r="G1426" s="3">
        <f t="shared" si="52"/>
        <v>11946.44672</v>
      </c>
      <c r="H1426" s="3">
        <f t="shared" si="41"/>
        <v>0.58999999999650754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1979306.7000000002</v>
      </c>
      <c r="D1431" s="2">
        <f>'RAS-funkcijski'!E35</f>
        <v>1327769.2</v>
      </c>
      <c r="E1431" s="2">
        <v>0</v>
      </c>
      <c r="F1431" s="2">
        <v>0</v>
      </c>
      <c r="G1431" s="3">
        <f t="shared" si="52"/>
        <v>143680.19809999998</v>
      </c>
      <c r="H1431" s="3">
        <f t="shared" si="41"/>
        <v>0.49999999976716936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48040.59</v>
      </c>
      <c r="D1435" s="2">
        <f>'RAS-funkcijski'!E39</f>
        <v>55396.850000000006</v>
      </c>
      <c r="E1435" s="2">
        <v>0</v>
      </c>
      <c r="F1435" s="2">
        <v>0</v>
      </c>
      <c r="G1435" s="3">
        <f t="shared" si="52"/>
        <v>5559.2001500000006</v>
      </c>
      <c r="H1435" s="3">
        <f t="shared" si="41"/>
        <v>0.55999999999767169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32858.31</v>
      </c>
      <c r="D1436" s="2">
        <f>'RAS-funkcijski'!E40</f>
        <v>39863.870000000003</v>
      </c>
      <c r="E1436" s="2">
        <v>0</v>
      </c>
      <c r="F1436" s="2">
        <v>0</v>
      </c>
      <c r="G1436" s="3">
        <f t="shared" si="52"/>
        <v>4053.0978</v>
      </c>
      <c r="H1436" s="3">
        <f t="shared" si="41"/>
        <v>0.43999999999505235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15182.28</v>
      </c>
      <c r="D1438" s="2">
        <f>'RAS-funkcijski'!E42</f>
        <v>15532.98</v>
      </c>
      <c r="E1438" s="2">
        <v>0</v>
      </c>
      <c r="F1438" s="2">
        <v>0</v>
      </c>
      <c r="G1438" s="3">
        <f t="shared" si="52"/>
        <v>1757.4331200000001</v>
      </c>
      <c r="H1438" s="3">
        <f t="shared" si="41"/>
        <v>0.30000000000109139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258220.16</v>
      </c>
      <c r="D1439" s="2">
        <f>'RAS-funkcijski'!E43</f>
        <v>1030.29</v>
      </c>
      <c r="E1439" s="2">
        <v>0</v>
      </c>
      <c r="F1439" s="2">
        <v>0</v>
      </c>
      <c r="G1439" s="3">
        <f t="shared" si="52"/>
        <v>10150.94886</v>
      </c>
      <c r="H1439" s="3">
        <f t="shared" si="41"/>
        <v>0.45000000000345608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258220.16</v>
      </c>
      <c r="D1444" s="2">
        <f>'RAS-funkcijski'!E48</f>
        <v>1030.29</v>
      </c>
      <c r="E1444" s="2">
        <v>0</v>
      </c>
      <c r="F1444" s="2">
        <v>0</v>
      </c>
      <c r="G1444" s="3">
        <f t="shared" si="52"/>
        <v>11452.352559999999</v>
      </c>
      <c r="H1444" s="3">
        <f t="shared" si="63"/>
        <v>0.45000000000345608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1018661.16</v>
      </c>
      <c r="D1450" s="2">
        <f>'RAS-funkcijski'!E54</f>
        <v>847898.92</v>
      </c>
      <c r="E1450" s="2">
        <v>0</v>
      </c>
      <c r="F1450" s="2">
        <v>0</v>
      </c>
      <c r="G1450" s="3">
        <f t="shared" si="52"/>
        <v>135722.95000000001</v>
      </c>
      <c r="H1450" s="3">
        <f t="shared" si="63"/>
        <v>0.23999999999068677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1018661.16</v>
      </c>
      <c r="D1451" s="2">
        <f>'RAS-funkcijski'!E55</f>
        <v>772898.92</v>
      </c>
      <c r="E1451" s="2">
        <v>0</v>
      </c>
      <c r="F1451" s="2">
        <v>0</v>
      </c>
      <c r="G1451" s="3">
        <f t="shared" si="52"/>
        <v>130787.40900000001</v>
      </c>
      <c r="H1451" s="3">
        <f t="shared" si="63"/>
        <v>0.23999999999068677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75000</v>
      </c>
      <c r="E1452" s="2">
        <v>0</v>
      </c>
      <c r="F1452" s="2">
        <v>0</v>
      </c>
      <c r="G1452" s="3">
        <f t="shared" si="52"/>
        <v>7800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179059.03</v>
      </c>
      <c r="D1456" s="2">
        <f>'RAS-funkcijski'!E60</f>
        <v>13127.7</v>
      </c>
      <c r="E1456" s="2">
        <v>0</v>
      </c>
      <c r="F1456" s="2">
        <v>0</v>
      </c>
      <c r="G1456" s="3">
        <f t="shared" si="52"/>
        <v>11497.60808</v>
      </c>
      <c r="H1456" s="3">
        <f t="shared" si="63"/>
        <v>0.32999999999810825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120735.26</v>
      </c>
      <c r="D1457" s="2">
        <f>'RAS-funkcijski'!E61</f>
        <v>37286.83</v>
      </c>
      <c r="E1457" s="2">
        <v>0</v>
      </c>
      <c r="F1457" s="2">
        <v>0</v>
      </c>
      <c r="G1457" s="3">
        <f t="shared" si="52"/>
        <v>11132.60844</v>
      </c>
      <c r="H1457" s="3">
        <f t="shared" si="63"/>
        <v>0.42999999999301508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77360.259999999995</v>
      </c>
      <c r="D1460" s="2">
        <f>'RAS-funkcijski'!E64</f>
        <v>20018.080000000002</v>
      </c>
      <c r="E1460" s="2">
        <v>0</v>
      </c>
      <c r="F1460" s="2">
        <v>0</v>
      </c>
      <c r="G1460" s="3">
        <f t="shared" si="52"/>
        <v>7043.7851999999993</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43375</v>
      </c>
      <c r="D1461" s="2">
        <f>'RAS-funkcijski'!E65</f>
        <v>17268.75</v>
      </c>
      <c r="E1461" s="2">
        <v>0</v>
      </c>
      <c r="F1461" s="2">
        <v>0</v>
      </c>
      <c r="G1461" s="3">
        <f t="shared" si="52"/>
        <v>4752.6625000000004</v>
      </c>
      <c r="H1461" s="3">
        <f t="shared" si="63"/>
        <v>0.25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354590.5</v>
      </c>
      <c r="D1470" s="2">
        <f>'RAS-funkcijski'!E74</f>
        <v>373028.61</v>
      </c>
      <c r="E1470" s="2">
        <v>0</v>
      </c>
      <c r="F1470" s="2">
        <v>0</v>
      </c>
      <c r="G1470" s="3">
        <f t="shared" si="52"/>
        <v>77045.340400000001</v>
      </c>
      <c r="H1470" s="3">
        <f t="shared" si="63"/>
        <v>0.89000000001396984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956012</v>
      </c>
      <c r="D1471" s="2">
        <f>'RAS-funkcijski'!E75</f>
        <v>902331.28</v>
      </c>
      <c r="E1471" s="2">
        <v>0</v>
      </c>
      <c r="F1471" s="2">
        <v>0</v>
      </c>
      <c r="G1471" s="3">
        <f t="shared" si="52"/>
        <v>196007.89376000001</v>
      </c>
      <c r="H1471" s="3">
        <f t="shared" si="63"/>
        <v>0.28000000002793968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21040.43</v>
      </c>
      <c r="D1472" s="2">
        <f>'RAS-funkcijski'!E76</f>
        <v>63294.97</v>
      </c>
      <c r="E1472" s="2">
        <v>0</v>
      </c>
      <c r="F1472" s="2">
        <v>0</v>
      </c>
      <c r="G1472" s="3">
        <f t="shared" si="52"/>
        <v>10629.386639999999</v>
      </c>
      <c r="H1472" s="3">
        <f t="shared" si="63"/>
        <v>0.45999999999912689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86955.23</v>
      </c>
      <c r="D1473" s="2">
        <f>'RAS-funkcijski'!E77</f>
        <v>123812.02</v>
      </c>
      <c r="E1473" s="2">
        <v>0</v>
      </c>
      <c r="F1473" s="2">
        <v>0</v>
      </c>
      <c r="G1473" s="3">
        <f t="shared" si="52"/>
        <v>24424.286709999997</v>
      </c>
      <c r="H1473" s="3">
        <f t="shared" si="63"/>
        <v>0.25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23213.46</v>
      </c>
      <c r="D1474" s="2">
        <f>'RAS-funkcijski'!E78</f>
        <v>0</v>
      </c>
      <c r="E1474" s="2">
        <v>0</v>
      </c>
      <c r="F1474" s="2">
        <v>0</v>
      </c>
      <c r="G1474" s="3">
        <f t="shared" si="52"/>
        <v>1717.7960399999999</v>
      </c>
      <c r="H1474" s="3">
        <f t="shared" si="63"/>
        <v>0.45999999999912689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21750.04</v>
      </c>
      <c r="D1476" s="2">
        <f>'RAS-funkcijski'!E80</f>
        <v>6650</v>
      </c>
      <c r="E1476" s="2">
        <v>0</v>
      </c>
      <c r="F1476" s="2">
        <v>0</v>
      </c>
      <c r="G1476" s="3">
        <f t="shared" si="52"/>
        <v>2663.8030399999998</v>
      </c>
      <c r="H1476" s="3">
        <f t="shared" si="63"/>
        <v>4.0000000000873115E-2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803052.84</v>
      </c>
      <c r="D1477" s="2">
        <f>'RAS-funkcijski'!E81</f>
        <v>708574.29</v>
      </c>
      <c r="E1477" s="2">
        <v>0</v>
      </c>
      <c r="F1477" s="2">
        <v>0</v>
      </c>
      <c r="G1477" s="3">
        <f t="shared" si="52"/>
        <v>170955.50933999999</v>
      </c>
      <c r="H1477" s="3">
        <f t="shared" si="63"/>
        <v>0.45000000006984919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1094740</v>
      </c>
      <c r="D1478" s="2">
        <f>'RAS-funkcijski'!E82</f>
        <v>1801182.18</v>
      </c>
      <c r="E1478" s="2">
        <v>0</v>
      </c>
      <c r="F1478" s="2">
        <v>0</v>
      </c>
      <c r="G1478" s="3">
        <f t="shared" si="52"/>
        <v>366374.14008000004</v>
      </c>
      <c r="H1478" s="3">
        <f t="shared" si="63"/>
        <v>0.17999999993480742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14338.12</v>
      </c>
      <c r="D1481" s="2">
        <f>'RAS-funkcijski'!E85</f>
        <v>21183.48</v>
      </c>
      <c r="E1481" s="2">
        <v>0</v>
      </c>
      <c r="F1481" s="2">
        <v>0</v>
      </c>
      <c r="G1481" s="3">
        <f t="shared" si="52"/>
        <v>4593.1114799999996</v>
      </c>
      <c r="H1481" s="3">
        <f t="shared" si="63"/>
        <v>0.6000000000003638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124228.25</v>
      </c>
      <c r="D1482" s="2">
        <f>'RAS-funkcijski'!E86</f>
        <v>497499.8</v>
      </c>
      <c r="E1482" s="2">
        <v>0</v>
      </c>
      <c r="F1482" s="2">
        <v>0</v>
      </c>
      <c r="G1482" s="3">
        <f t="shared" si="52"/>
        <v>91776.683699999994</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956173.63</v>
      </c>
      <c r="D1484" s="2">
        <f>'RAS-funkcijski'!E88</f>
        <v>1282498.8999999999</v>
      </c>
      <c r="E1484" s="2">
        <v>0</v>
      </c>
      <c r="F1484" s="2">
        <v>0</v>
      </c>
      <c r="G1484" s="3">
        <f t="shared" si="52"/>
        <v>295778.40012000001</v>
      </c>
      <c r="H1484" s="3">
        <f t="shared" si="63"/>
        <v>0.47000000008847564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47957.74</v>
      </c>
      <c r="D1485" s="2">
        <f>'RAS-funkcijski'!E89</f>
        <v>52226.94</v>
      </c>
      <c r="E1485" s="2">
        <v>0</v>
      </c>
      <c r="F1485" s="2">
        <v>0</v>
      </c>
      <c r="G1485" s="3">
        <f t="shared" si="52"/>
        <v>12954.987700000001</v>
      </c>
      <c r="H1485" s="3">
        <f t="shared" si="63"/>
        <v>0.31999999999970896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47957.74</v>
      </c>
      <c r="D1490" s="2">
        <f>'RAS-funkcijski'!E94</f>
        <v>50226.94</v>
      </c>
      <c r="E1490" s="2">
        <v>0</v>
      </c>
      <c r="F1490" s="2">
        <v>0</v>
      </c>
      <c r="G1490" s="3">
        <f t="shared" si="52"/>
        <v>13357.0458</v>
      </c>
      <c r="H1490" s="3">
        <f t="shared" si="63"/>
        <v>0.31999999999970896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47957.74</v>
      </c>
      <c r="D1491" s="2">
        <f>'RAS-funkcijski'!E95</f>
        <v>50226.94</v>
      </c>
      <c r="E1491" s="2">
        <v>0</v>
      </c>
      <c r="F1491" s="2">
        <v>0</v>
      </c>
      <c r="G1491" s="3">
        <f t="shared" si="52"/>
        <v>13505.457419999999</v>
      </c>
      <c r="H1491" s="3">
        <f t="shared" si="63"/>
        <v>0.31999999999970896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2000</v>
      </c>
      <c r="E1502" s="2">
        <v>0</v>
      </c>
      <c r="F1502" s="2">
        <v>0</v>
      </c>
      <c r="G1502" s="3">
        <f t="shared" si="52"/>
        <v>408</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3179537.31</v>
      </c>
      <c r="D1503" s="2">
        <f>'RAS-funkcijski'!E107</f>
        <v>3752068.93</v>
      </c>
      <c r="E1503" s="2">
        <v>0</v>
      </c>
      <c r="F1503" s="2">
        <v>0</v>
      </c>
      <c r="G1503" s="3">
        <f t="shared" si="52"/>
        <v>1100418.5425100001</v>
      </c>
      <c r="H1503" s="3">
        <f t="shared" si="63"/>
        <v>0.37999999988824129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738429.12</v>
      </c>
      <c r="D1504" s="2">
        <f>'RAS-funkcijski'!E108</f>
        <v>2223157.87</v>
      </c>
      <c r="E1504" s="2">
        <v>0</v>
      </c>
      <c r="F1504" s="2">
        <v>0</v>
      </c>
      <c r="G1504" s="3">
        <f t="shared" si="52"/>
        <v>539213.46543999994</v>
      </c>
      <c r="H1504" s="3">
        <f t="shared" si="63"/>
        <v>0.24999999988358468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1166265.06</v>
      </c>
      <c r="D1505" s="2">
        <f>'RAS-funkcijski'!E109</f>
        <v>499593.69</v>
      </c>
      <c r="E1505" s="2">
        <v>0</v>
      </c>
      <c r="F1505" s="2">
        <v>0</v>
      </c>
      <c r="G1505" s="3">
        <f t="shared" si="52"/>
        <v>227372.5062</v>
      </c>
      <c r="H1505" s="3">
        <f t="shared" si="63"/>
        <v>0.37000000005355105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1274843.1299999999</v>
      </c>
      <c r="D1509" s="2">
        <f>'RAS-funkcijski'!E113</f>
        <v>1029317.37</v>
      </c>
      <c r="E1509" s="2">
        <v>0</v>
      </c>
      <c r="F1509" s="2">
        <v>0</v>
      </c>
      <c r="G1509" s="3">
        <f t="shared" si="52"/>
        <v>363349.08782999997</v>
      </c>
      <c r="H1509" s="3">
        <f t="shared" si="63"/>
        <v>0.49999999988358468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541507.54999999993</v>
      </c>
      <c r="D1510" s="2">
        <f>'RAS-funkcijski'!E114</f>
        <v>5036510.97</v>
      </c>
      <c r="E1510" s="2">
        <v>0</v>
      </c>
      <c r="F1510" s="2">
        <v>0</v>
      </c>
      <c r="G1510" s="3">
        <f t="shared" si="52"/>
        <v>1167598.2438999999</v>
      </c>
      <c r="H1510" s="3">
        <f t="shared" si="63"/>
        <v>0.48000000033061951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379393.72</v>
      </c>
      <c r="D1511" s="2">
        <f>'RAS-funkcijski'!E115</f>
        <v>4830650.0199999996</v>
      </c>
      <c r="E1511" s="2">
        <v>0</v>
      </c>
      <c r="F1511" s="2">
        <v>0</v>
      </c>
      <c r="G1511" s="3">
        <f t="shared" si="52"/>
        <v>1114517.0073599999</v>
      </c>
      <c r="H1511" s="3">
        <f t="shared" si="63"/>
        <v>0.29999999958090484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77569.740000000005</v>
      </c>
      <c r="D1512" s="2">
        <f>'RAS-funkcijski'!E116</f>
        <v>4485991.38</v>
      </c>
      <c r="E1512" s="2">
        <v>0</v>
      </c>
      <c r="F1512" s="2">
        <v>0</v>
      </c>
      <c r="G1512" s="3">
        <f t="shared" si="52"/>
        <v>1013549.88</v>
      </c>
      <c r="H1512" s="3">
        <f t="shared" si="63"/>
        <v>0.6399999998830026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301823.98</v>
      </c>
      <c r="D1513" s="2">
        <f>'RAS-funkcijski'!E117</f>
        <v>344658.64</v>
      </c>
      <c r="E1513" s="2">
        <v>0</v>
      </c>
      <c r="F1513" s="2">
        <v>0</v>
      </c>
      <c r="G1513" s="3">
        <f t="shared" si="52"/>
        <v>111998.96238000001</v>
      </c>
      <c r="H1513" s="3">
        <f t="shared" si="63"/>
        <v>0.38000000000465661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31938</v>
      </c>
      <c r="D1514" s="2">
        <f>'RAS-funkcijski'!E118</f>
        <v>35730.99</v>
      </c>
      <c r="E1514" s="2">
        <v>0</v>
      </c>
      <c r="F1514" s="2">
        <v>0</v>
      </c>
      <c r="G1514" s="3">
        <f t="shared" si="52"/>
        <v>11787.59772</v>
      </c>
      <c r="H1514" s="3">
        <f t="shared" si="63"/>
        <v>1.0000000002037268E-2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31938</v>
      </c>
      <c r="D1516" s="2">
        <f>'RAS-funkcijski'!E120</f>
        <v>35730.99</v>
      </c>
      <c r="E1516" s="2">
        <v>0</v>
      </c>
      <c r="F1516" s="2">
        <v>0</v>
      </c>
      <c r="G1516" s="3">
        <f t="shared" si="52"/>
        <v>11994.397679999998</v>
      </c>
      <c r="H1516" s="3">
        <f t="shared" si="63"/>
        <v>1.0000000002037268E-2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113420</v>
      </c>
      <c r="D1522" s="2">
        <f>'RAS-funkcijski'!E126</f>
        <v>161700</v>
      </c>
      <c r="E1522" s="2">
        <v>0</v>
      </c>
      <c r="F1522" s="2">
        <v>0</v>
      </c>
      <c r="G1522" s="3">
        <f t="shared" si="52"/>
        <v>53292.039999999994</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16755.830000000002</v>
      </c>
      <c r="D1524" s="2">
        <f>'RAS-funkcijski'!E128</f>
        <v>8429.9599999999991</v>
      </c>
      <c r="E1524" s="2">
        <v>0</v>
      </c>
      <c r="F1524" s="2">
        <v>0</v>
      </c>
      <c r="G1524" s="3">
        <f t="shared" si="52"/>
        <v>4168.3530000000001</v>
      </c>
      <c r="H1524" s="3">
        <f t="shared" si="63"/>
        <v>0.20999999999912689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436195.23</v>
      </c>
      <c r="D1525" s="2">
        <f>'RAS-funkcijski'!E129</f>
        <v>603726.79</v>
      </c>
      <c r="E1525" s="2">
        <v>0</v>
      </c>
      <c r="F1525" s="2">
        <v>0</v>
      </c>
      <c r="G1525" s="3">
        <f t="shared" si="52"/>
        <v>205456.10125000001</v>
      </c>
      <c r="H1525" s="3">
        <f t="shared" si="63"/>
        <v>0.43999999994412065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67570</v>
      </c>
      <c r="D1531" s="2">
        <f>'RAS-funkcijski'!E135</f>
        <v>102180</v>
      </c>
      <c r="E1531" s="2">
        <v>0</v>
      </c>
      <c r="F1531" s="2">
        <v>0</v>
      </c>
      <c r="G1531" s="3">
        <f t="shared" si="52"/>
        <v>35622.83</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10317.34</v>
      </c>
      <c r="D1533" s="2">
        <f>'RAS-funkcijski'!E137</f>
        <v>38125</v>
      </c>
      <c r="E1533" s="2">
        <v>0</v>
      </c>
      <c r="F1533" s="2">
        <v>0</v>
      </c>
      <c r="G1533" s="3">
        <f t="shared" si="52"/>
        <v>11513.45622</v>
      </c>
      <c r="H1533" s="3">
        <f t="shared" si="63"/>
        <v>0.34000000000014552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358307.89</v>
      </c>
      <c r="D1536" s="2">
        <f>'RAS-funkcijski'!E140</f>
        <v>463421.79</v>
      </c>
      <c r="E1536" s="2">
        <v>0</v>
      </c>
      <c r="F1536" s="2">
        <v>0</v>
      </c>
      <c r="G1536" s="3">
        <f t="shared" si="52"/>
        <v>174780.59992000001</v>
      </c>
      <c r="H1536" s="3">
        <f t="shared" si="63"/>
        <v>0.32000000000698492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10275874.110000001</v>
      </c>
      <c r="D1537" s="14">
        <f>'RAS-funkcijski'!E141</f>
        <v>15703325.120000001</v>
      </c>
      <c r="E1537" s="14">
        <v>0</v>
      </c>
      <c r="F1537" s="14">
        <v>0</v>
      </c>
      <c r="G1537" s="15">
        <f t="shared" si="52"/>
        <v>5710505.8359500011</v>
      </c>
      <c r="H1537" s="15">
        <f t="shared" si="63"/>
        <v>0.23000000230967999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1173668.03</v>
      </c>
      <c r="D1538" s="7">
        <f>'P-VRIO'!E5</f>
        <v>3199255.21</v>
      </c>
      <c r="E1538" s="7">
        <v>0</v>
      </c>
      <c r="F1538" s="7">
        <v>0</v>
      </c>
      <c r="G1538" s="8">
        <f t="shared" si="52"/>
        <v>7572.1784499999994</v>
      </c>
      <c r="H1538" s="8">
        <f t="shared" si="63"/>
        <v>0.23999999999068677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3199255.21</v>
      </c>
      <c r="E1539" s="2">
        <v>0</v>
      </c>
      <c r="F1539" s="2">
        <v>0</v>
      </c>
      <c r="G1539" s="3">
        <f t="shared" si="52"/>
        <v>12797.020839999999</v>
      </c>
      <c r="H1539" s="3">
        <f t="shared" si="63"/>
        <v>0.2099999999627471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2451158.4700000002</v>
      </c>
      <c r="E1540" s="2">
        <v>0</v>
      </c>
      <c r="F1540" s="2">
        <v>0</v>
      </c>
      <c r="G1540" s="3">
        <f t="shared" si="52"/>
        <v>14706.950820000002</v>
      </c>
      <c r="H1540" s="3">
        <f t="shared" si="63"/>
        <v>0.47000000020489097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2451158.4700000002</v>
      </c>
      <c r="E1542" s="2">
        <v>0</v>
      </c>
      <c r="F1542" s="2">
        <v>0</v>
      </c>
      <c r="G1542" s="3">
        <f t="shared" si="52"/>
        <v>24511.584700000003</v>
      </c>
      <c r="H1542" s="3">
        <f t="shared" si="63"/>
        <v>0.47000000020489097</v>
      </c>
      <c r="I1542" s="11">
        <f t="shared" si="64"/>
        <v>11520.444814022203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748096.74</v>
      </c>
      <c r="E1547" s="2">
        <v>0</v>
      </c>
      <c r="F1547" s="2">
        <v>0</v>
      </c>
      <c r="G1547" s="3">
        <f t="shared" si="52"/>
        <v>14961.934800000001</v>
      </c>
      <c r="H1547" s="3">
        <f t="shared" si="63"/>
        <v>0.26000000000931323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748096.74</v>
      </c>
      <c r="E1552" s="2">
        <v>0</v>
      </c>
      <c r="F1552" s="2">
        <v>0</v>
      </c>
      <c r="G1552" s="3">
        <f t="shared" si="52"/>
        <v>22442.9022</v>
      </c>
      <c r="H1552" s="3">
        <f t="shared" si="63"/>
        <v>0.26000000000931323</v>
      </c>
      <c r="I1552" s="11">
        <f t="shared" si="65"/>
        <v>5835.1545722090159</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1173668.03</v>
      </c>
      <c r="D1555" s="2">
        <f>'P-VRIO'!E22</f>
        <v>0</v>
      </c>
      <c r="E1555" s="2">
        <v>0</v>
      </c>
      <c r="F1555" s="2">
        <v>0</v>
      </c>
      <c r="G1555" s="3">
        <f t="shared" si="52"/>
        <v>21126.024539999999</v>
      </c>
      <c r="H1555" s="3">
        <f t="shared" si="63"/>
        <v>3.0000000027939677E-2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1173668.03</v>
      </c>
      <c r="D1556" s="2">
        <f>'P-VRIO'!E23</f>
        <v>0</v>
      </c>
      <c r="E1556" s="2">
        <v>0</v>
      </c>
      <c r="F1556" s="2">
        <v>0</v>
      </c>
      <c r="G1556" s="3">
        <f t="shared" si="52"/>
        <v>22299.692569999999</v>
      </c>
      <c r="H1556" s="3">
        <f t="shared" si="63"/>
        <v>3.0000000027939677E-2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1173668.03</v>
      </c>
      <c r="D1557" s="2">
        <f>'P-VRIO'!E24</f>
        <v>0</v>
      </c>
      <c r="E1557" s="2">
        <v>0</v>
      </c>
      <c r="F1557" s="2">
        <v>0</v>
      </c>
      <c r="G1557" s="3">
        <f t="shared" si="52"/>
        <v>23473.3606</v>
      </c>
      <c r="H1557" s="3">
        <f t="shared" si="63"/>
        <v>3.0000000027939677E-2</v>
      </c>
      <c r="I1557" s="11">
        <f t="shared" ref="I1557:I1562" si="66">G1557*H1557</f>
        <v>704.20081865583813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1661048.93</v>
      </c>
      <c r="D1582" s="7"/>
      <c r="E1582" s="7">
        <v>0</v>
      </c>
      <c r="F1582" s="7">
        <v>0</v>
      </c>
      <c r="G1582" s="8">
        <f t="shared" ref="G1582:G1686" si="70">B1582/1000*C1582</f>
        <v>1661.0489299999999</v>
      </c>
      <c r="H1582" s="8">
        <f t="shared" ref="H1582:H1686" si="71">ABS(C1582-ROUND(C1582,0))</f>
        <v>7.000000006519258E-2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24073311.270000003</v>
      </c>
      <c r="D1583" s="2">
        <v>0</v>
      </c>
      <c r="E1583" s="2">
        <v>0</v>
      </c>
      <c r="F1583" s="2">
        <v>0</v>
      </c>
      <c r="G1583" s="3">
        <f t="shared" si="70"/>
        <v>48146.622540000004</v>
      </c>
      <c r="H1583" s="3">
        <f t="shared" si="71"/>
        <v>0.27000000327825546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11709134.470000001</v>
      </c>
      <c r="D1585" s="2">
        <v>0</v>
      </c>
      <c r="E1585" s="2">
        <v>0</v>
      </c>
      <c r="F1585" s="2">
        <v>0</v>
      </c>
      <c r="G1585" s="3">
        <f t="shared" si="70"/>
        <v>46836.537880000003</v>
      </c>
      <c r="H1585" s="3">
        <f t="shared" si="71"/>
        <v>0.47000000067055225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1055871.9099999999</v>
      </c>
      <c r="D1586" s="2">
        <v>0</v>
      </c>
      <c r="E1586" s="2">
        <v>0</v>
      </c>
      <c r="F1586" s="2">
        <v>0</v>
      </c>
      <c r="G1586" s="3">
        <f t="shared" si="70"/>
        <v>5279.3595500000001</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3512456.76</v>
      </c>
      <c r="D1587" s="2">
        <v>0</v>
      </c>
      <c r="E1587" s="2">
        <v>0</v>
      </c>
      <c r="F1587" s="2">
        <v>0</v>
      </c>
      <c r="G1587" s="3">
        <f t="shared" si="70"/>
        <v>21074.740559999998</v>
      </c>
      <c r="H1587" s="3">
        <f t="shared" si="71"/>
        <v>0.24000000022351742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41933.53</v>
      </c>
      <c r="D1588" s="2">
        <v>0</v>
      </c>
      <c r="E1588" s="2">
        <v>0</v>
      </c>
      <c r="F1588" s="2">
        <v>0</v>
      </c>
      <c r="G1588" s="3">
        <f t="shared" si="70"/>
        <v>293.53471000000002</v>
      </c>
      <c r="H1588" s="3">
        <f t="shared" si="71"/>
        <v>0.47000000000116415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536480.78</v>
      </c>
      <c r="D1590" s="2">
        <v>0</v>
      </c>
      <c r="E1590" s="2">
        <v>0</v>
      </c>
      <c r="F1590" s="2">
        <v>0</v>
      </c>
      <c r="G1590" s="3">
        <f>B1590/1000*C1590</f>
        <v>4828.3270199999997</v>
      </c>
      <c r="H1590" s="3">
        <f>ABS(C1590-ROUND(C1590,0))</f>
        <v>0.21999999997206032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583689.43000000005</v>
      </c>
      <c r="D1591" s="2">
        <v>0</v>
      </c>
      <c r="E1591" s="2">
        <v>0</v>
      </c>
      <c r="F1591" s="2">
        <v>0</v>
      </c>
      <c r="G1591" s="3">
        <f t="shared" si="70"/>
        <v>5836.8943000000008</v>
      </c>
      <c r="H1591" s="3">
        <f t="shared" si="71"/>
        <v>0.43000000005122274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1600418.48</v>
      </c>
      <c r="D1592" s="2">
        <v>0</v>
      </c>
      <c r="E1592" s="2">
        <v>0</v>
      </c>
      <c r="F1592" s="2">
        <v>0</v>
      </c>
      <c r="G1592" s="3">
        <f t="shared" si="70"/>
        <v>17604.603279999999</v>
      </c>
      <c r="H1592" s="3">
        <f t="shared" si="71"/>
        <v>0.47999999998137355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4378283.58</v>
      </c>
      <c r="D1593" s="2">
        <v>0</v>
      </c>
      <c r="E1593" s="2">
        <v>0</v>
      </c>
      <c r="F1593" s="2">
        <v>0</v>
      </c>
      <c r="G1593" s="3">
        <f t="shared" si="70"/>
        <v>52539.402959999999</v>
      </c>
      <c r="H1593" s="3">
        <f t="shared" si="71"/>
        <v>0.41999999992549419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7057445.3600000003</v>
      </c>
      <c r="D1594" s="2">
        <v>0</v>
      </c>
      <c r="E1594" s="2">
        <v>0</v>
      </c>
      <c r="F1594" s="2">
        <v>0</v>
      </c>
      <c r="G1594" s="3">
        <f t="shared" si="70"/>
        <v>91746.789680000002</v>
      </c>
      <c r="H1594" s="3">
        <f t="shared" si="71"/>
        <v>0.36000000033527613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3745012.75</v>
      </c>
      <c r="D1595" s="2">
        <v>0</v>
      </c>
      <c r="E1595" s="2">
        <v>0</v>
      </c>
      <c r="F1595" s="2">
        <v>0</v>
      </c>
      <c r="G1595" s="3">
        <f t="shared" si="70"/>
        <v>52430.178500000002</v>
      </c>
      <c r="H1595" s="3">
        <f t="shared" si="71"/>
        <v>0.25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3745012.75</v>
      </c>
      <c r="D1599" s="2">
        <v>0</v>
      </c>
      <c r="E1599" s="2">
        <v>0</v>
      </c>
      <c r="F1599" s="2">
        <v>0</v>
      </c>
      <c r="G1599" s="3">
        <f t="shared" si="70"/>
        <v>67410.229500000001</v>
      </c>
      <c r="H1599" s="3">
        <f t="shared" si="71"/>
        <v>0.25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1561718.69</v>
      </c>
      <c r="D1601" s="2">
        <v>0</v>
      </c>
      <c r="E1601" s="2">
        <v>0</v>
      </c>
      <c r="F1601" s="2">
        <v>0</v>
      </c>
      <c r="G1601" s="3">
        <f>B1601/1000*C1601</f>
        <v>31234.373800000001</v>
      </c>
      <c r="H1601" s="3">
        <f>ABS(C1601-ROUND(C1601,0))</f>
        <v>0.31000000005587935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19180604.299999997</v>
      </c>
      <c r="D1602" s="2">
        <v>0</v>
      </c>
      <c r="E1602" s="2">
        <v>0</v>
      </c>
      <c r="F1602" s="2">
        <v>0</v>
      </c>
      <c r="G1602" s="3">
        <f t="shared" si="70"/>
        <v>402792.69029999996</v>
      </c>
      <c r="H1602" s="3">
        <f t="shared" si="71"/>
        <v>0.29999999701976776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11636463.289999999</v>
      </c>
      <c r="D1604" s="2">
        <v>0</v>
      </c>
      <c r="E1604" s="2">
        <v>0</v>
      </c>
      <c r="F1604" s="2">
        <v>0</v>
      </c>
      <c r="G1604" s="3">
        <f t="shared" si="70"/>
        <v>267638.65566999995</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1061331.04</v>
      </c>
      <c r="D1605" s="2">
        <v>0</v>
      </c>
      <c r="E1605" s="2">
        <v>0</v>
      </c>
      <c r="F1605" s="2">
        <v>0</v>
      </c>
      <c r="G1605" s="3">
        <f t="shared" si="70"/>
        <v>25471.944960000001</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3458998.4</v>
      </c>
      <c r="D1606" s="2">
        <v>0</v>
      </c>
      <c r="E1606" s="2">
        <v>0</v>
      </c>
      <c r="F1606" s="2">
        <v>0</v>
      </c>
      <c r="G1606" s="3">
        <f t="shared" si="70"/>
        <v>86474.96</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38106.449999999997</v>
      </c>
      <c r="D1607" s="2">
        <v>0</v>
      </c>
      <c r="E1607" s="2">
        <v>0</v>
      </c>
      <c r="F1607" s="2">
        <v>0</v>
      </c>
      <c r="G1607" s="3">
        <f t="shared" si="70"/>
        <v>990.76769999999988</v>
      </c>
      <c r="H1607" s="3">
        <f t="shared" si="71"/>
        <v>0.44999999999708962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536072.65</v>
      </c>
      <c r="D1609" s="2">
        <v>0</v>
      </c>
      <c r="E1609" s="2">
        <v>0</v>
      </c>
      <c r="F1609" s="2">
        <v>0</v>
      </c>
      <c r="G1609" s="3">
        <f>B1609/1000*C1609</f>
        <v>15010.034200000002</v>
      </c>
      <c r="H1609" s="3">
        <f>ABS(C1609-ROUND(C1609,0))</f>
        <v>0.34999999997671694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581669.79</v>
      </c>
      <c r="D1610" s="2">
        <v>0</v>
      </c>
      <c r="E1610" s="2">
        <v>0</v>
      </c>
      <c r="F1610" s="2">
        <v>0</v>
      </c>
      <c r="G1610" s="3">
        <f t="shared" si="70"/>
        <v>16868.423910000001</v>
      </c>
      <c r="H1610" s="3">
        <f t="shared" si="71"/>
        <v>0.2099999999627471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1593884.78</v>
      </c>
      <c r="D1611" s="2">
        <v>0</v>
      </c>
      <c r="E1611" s="2">
        <v>0</v>
      </c>
      <c r="F1611" s="2">
        <v>0</v>
      </c>
      <c r="G1611" s="3">
        <f t="shared" si="70"/>
        <v>47816.543400000002</v>
      </c>
      <c r="H1611" s="3">
        <f t="shared" si="71"/>
        <v>0.21999999997206032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4366400.18</v>
      </c>
      <c r="D1612" s="2">
        <v>0</v>
      </c>
      <c r="E1612" s="2">
        <v>0</v>
      </c>
      <c r="F1612" s="2">
        <v>0</v>
      </c>
      <c r="G1612" s="3">
        <f t="shared" si="70"/>
        <v>135358.40557999999</v>
      </c>
      <c r="H1612" s="3">
        <f t="shared" si="71"/>
        <v>0.17999999970197678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6531594.6100000003</v>
      </c>
      <c r="D1613" s="2">
        <v>0</v>
      </c>
      <c r="E1613" s="2">
        <v>0</v>
      </c>
      <c r="F1613" s="2">
        <v>0</v>
      </c>
      <c r="G1613" s="3">
        <f t="shared" si="70"/>
        <v>209011.02752</v>
      </c>
      <c r="H1613" s="3">
        <f t="shared" si="71"/>
        <v>0.38999999966472387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100493.9</v>
      </c>
      <c r="D1614" s="2">
        <v>0</v>
      </c>
      <c r="E1614" s="2">
        <v>0</v>
      </c>
      <c r="F1614" s="2">
        <v>0</v>
      </c>
      <c r="G1614" s="3">
        <f t="shared" si="70"/>
        <v>3316.2986999999998</v>
      </c>
      <c r="H1614" s="3">
        <f t="shared" si="71"/>
        <v>0.10000000000582077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100493.9</v>
      </c>
      <c r="D1618" s="2">
        <v>0</v>
      </c>
      <c r="E1618" s="2">
        <v>0</v>
      </c>
      <c r="F1618" s="2">
        <v>0</v>
      </c>
      <c r="G1618" s="3">
        <f t="shared" si="70"/>
        <v>3718.2742999999996</v>
      </c>
      <c r="H1618" s="3">
        <f t="shared" si="71"/>
        <v>0.10000000000582077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912052.5</v>
      </c>
      <c r="D1620" s="2">
        <v>0</v>
      </c>
      <c r="E1620" s="2">
        <v>0</v>
      </c>
      <c r="F1620" s="2">
        <v>0</v>
      </c>
      <c r="G1620" s="3">
        <f>B1620/1000*C1620</f>
        <v>35570.047500000001</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6553755.900000006</v>
      </c>
      <c r="D1621" s="2">
        <v>0</v>
      </c>
      <c r="E1621" s="2">
        <v>0</v>
      </c>
      <c r="F1621" s="2">
        <v>0</v>
      </c>
      <c r="G1621" s="3">
        <f t="shared" si="70"/>
        <v>262150.23600000027</v>
      </c>
      <c r="H1621" s="3">
        <f t="shared" si="71"/>
        <v>9.9999994039535522E-2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6553755.9000000004</v>
      </c>
      <c r="D1681" s="2">
        <v>0</v>
      </c>
      <c r="E1681" s="2">
        <v>0</v>
      </c>
      <c r="F1681" s="2">
        <v>0</v>
      </c>
      <c r="G1681" s="3">
        <f t="shared" si="70"/>
        <v>655375.59000000008</v>
      </c>
      <c r="H1681" s="3">
        <f t="shared" si="71"/>
        <v>9.999999962747097E-2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686912.31</v>
      </c>
      <c r="D1682" s="2">
        <v>0</v>
      </c>
      <c r="E1682" s="2">
        <v>0</v>
      </c>
      <c r="F1682" s="2">
        <v>0</v>
      </c>
      <c r="G1682" s="3">
        <f t="shared" si="70"/>
        <v>69378.143310000014</v>
      </c>
      <c r="H1682" s="3">
        <f t="shared" si="71"/>
        <v>0.31000000005587935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654200.29</v>
      </c>
      <c r="D1683" s="2">
        <v>0</v>
      </c>
      <c r="E1683" s="2">
        <v>0</v>
      </c>
      <c r="F1683" s="2">
        <v>0</v>
      </c>
      <c r="G1683" s="3">
        <f t="shared" si="70"/>
        <v>66728.429579999996</v>
      </c>
      <c r="H1683" s="3">
        <f t="shared" si="71"/>
        <v>0.2900000000372529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1202152.76</v>
      </c>
      <c r="D1684" s="2">
        <v>0</v>
      </c>
      <c r="E1684" s="2">
        <v>0</v>
      </c>
      <c r="F1684" s="2">
        <v>0</v>
      </c>
      <c r="G1684" s="3">
        <f t="shared" si="70"/>
        <v>123821.73427999999</v>
      </c>
      <c r="H1684" s="3">
        <f t="shared" si="71"/>
        <v>0.23999999999068677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3898211.14</v>
      </c>
      <c r="D1685" s="2">
        <v>0</v>
      </c>
      <c r="E1685" s="2">
        <v>0</v>
      </c>
      <c r="F1685" s="2">
        <v>0</v>
      </c>
      <c r="G1685" s="3">
        <f>B1685/1000*C1685</f>
        <v>405413.95856</v>
      </c>
      <c r="H1685" s="3">
        <f>ABS(C1685-ROUND(C1685,0))</f>
        <v>0.14000000013038516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112279.4</v>
      </c>
      <c r="D1686" s="14">
        <v>0</v>
      </c>
      <c r="E1686" s="14">
        <v>0</v>
      </c>
      <c r="F1686" s="14">
        <v>0</v>
      </c>
      <c r="G1686" s="15">
        <f t="shared" si="70"/>
        <v>11789.337</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3536</v>
      </c>
      <c r="B1" s="396"/>
      <c r="C1" s="396"/>
    </row>
    <row r="2" spans="1:16" ht="33" customHeight="1" x14ac:dyDescent="0.2">
      <c r="A2" s="397" t="s">
        <v>3537</v>
      </c>
      <c r="B2" s="398"/>
      <c r="C2" s="395"/>
      <c r="D2" s="5"/>
      <c r="E2" s="5"/>
      <c r="F2" s="5"/>
      <c r="G2" s="5"/>
      <c r="H2" s="5"/>
      <c r="I2" s="5"/>
      <c r="J2" s="5"/>
      <c r="K2" s="5"/>
      <c r="L2" s="5"/>
      <c r="M2" s="5"/>
      <c r="N2" s="5"/>
      <c r="O2" s="5"/>
      <c r="P2" s="5"/>
    </row>
    <row r="3" spans="1:16" ht="18.75" customHeight="1" x14ac:dyDescent="0.2">
      <c r="A3" s="222" t="s">
        <v>3538</v>
      </c>
      <c r="B3" s="399"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405" t="s">
        <v>3620</v>
      </c>
      <c r="C46" s="395"/>
      <c r="D46" s="5"/>
      <c r="E46" s="5"/>
      <c r="F46" s="5"/>
      <c r="G46" s="5"/>
      <c r="H46" s="5"/>
      <c r="I46" s="5"/>
      <c r="J46" s="5"/>
      <c r="K46" s="5"/>
      <c r="L46" s="5"/>
      <c r="M46" s="5"/>
      <c r="N46" s="5"/>
      <c r="O46" s="5"/>
      <c r="P46" s="5"/>
    </row>
    <row r="47" spans="1:16" ht="66" hidden="1" customHeight="1" x14ac:dyDescent="0.2">
      <c r="A47" s="39" t="s">
        <v>3621</v>
      </c>
      <c r="B47" s="406" t="s">
        <v>3622</v>
      </c>
      <c r="C47" s="406"/>
      <c r="D47" s="5"/>
      <c r="E47" s="5"/>
      <c r="F47" s="5"/>
      <c r="G47" s="5"/>
      <c r="H47" s="5"/>
      <c r="I47" s="5"/>
      <c r="J47" s="5"/>
      <c r="K47" s="5"/>
      <c r="L47" s="5"/>
      <c r="M47" s="5"/>
      <c r="N47" s="5"/>
      <c r="O47" s="5"/>
      <c r="P47" s="5"/>
    </row>
    <row r="48" spans="1:16" ht="123.75" customHeight="1" x14ac:dyDescent="0.2">
      <c r="A48" s="202" t="s">
        <v>3623</v>
      </c>
      <c r="B48" s="404" t="s">
        <v>3624</v>
      </c>
      <c r="C48" s="403"/>
      <c r="D48" s="5"/>
      <c r="E48" s="5"/>
      <c r="F48" s="5"/>
      <c r="G48" s="5"/>
      <c r="H48" s="5"/>
      <c r="I48" s="5"/>
      <c r="J48" s="5"/>
      <c r="K48" s="5"/>
      <c r="L48" s="5"/>
      <c r="M48" s="5"/>
      <c r="N48" s="5"/>
      <c r="O48" s="5"/>
      <c r="P48" s="5"/>
    </row>
    <row r="49" spans="1:16" ht="34.5" customHeight="1" x14ac:dyDescent="0.2">
      <c r="A49" s="202" t="s">
        <v>3625</v>
      </c>
      <c r="B49" s="402" t="s">
        <v>3626</v>
      </c>
      <c r="C49" s="403"/>
      <c r="D49" s="5"/>
      <c r="E49" s="5"/>
      <c r="F49" s="5"/>
      <c r="G49" s="5"/>
      <c r="H49" s="5"/>
      <c r="I49" s="5"/>
      <c r="J49" s="5"/>
      <c r="K49" s="5"/>
      <c r="L49" s="5"/>
      <c r="M49" s="5"/>
      <c r="N49" s="5"/>
      <c r="O49" s="5"/>
      <c r="P49" s="5"/>
    </row>
    <row r="50" spans="1:16" ht="34.5" customHeight="1" x14ac:dyDescent="0.2">
      <c r="A50" s="202" t="s">
        <v>3627</v>
      </c>
      <c r="B50" s="402" t="s">
        <v>3628</v>
      </c>
      <c r="C50" s="403"/>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7" t="s">
        <v>3634</v>
      </c>
      <c r="C53" s="408"/>
      <c r="D53" s="5"/>
      <c r="E53" s="5"/>
      <c r="F53" s="5"/>
      <c r="G53" s="5"/>
      <c r="H53" s="5"/>
      <c r="I53" s="5"/>
      <c r="J53" s="5"/>
      <c r="K53" s="5"/>
      <c r="L53" s="5"/>
      <c r="M53" s="5"/>
      <c r="N53" s="5"/>
      <c r="O53" s="5"/>
      <c r="P53" s="5"/>
    </row>
    <row r="54" spans="1:16" ht="31.5" customHeight="1" x14ac:dyDescent="0.2">
      <c r="A54" s="224" t="s">
        <v>3635</v>
      </c>
      <c r="B54" s="407" t="s">
        <v>3636</v>
      </c>
      <c r="C54" s="408"/>
      <c r="D54" s="5"/>
      <c r="E54" s="5"/>
      <c r="F54" s="5"/>
      <c r="G54" s="5"/>
      <c r="H54" s="5"/>
      <c r="I54" s="5"/>
      <c r="J54" s="5"/>
      <c r="K54" s="5"/>
      <c r="L54" s="5"/>
      <c r="M54" s="5"/>
      <c r="N54" s="5"/>
      <c r="O54" s="5"/>
      <c r="P54" s="5"/>
    </row>
    <row r="55" spans="1:16" ht="54.6" customHeight="1" x14ac:dyDescent="0.2">
      <c r="A55" s="224" t="s">
        <v>3637</v>
      </c>
      <c r="B55" s="407" t="s">
        <v>3638</v>
      </c>
      <c r="C55" s="408"/>
      <c r="D55" s="5"/>
      <c r="E55" s="5"/>
      <c r="F55" s="5"/>
      <c r="G55" s="5"/>
      <c r="H55" s="5"/>
      <c r="I55" s="5"/>
      <c r="J55" s="5"/>
      <c r="K55" s="5"/>
      <c r="L55" s="5"/>
      <c r="M55" s="5"/>
      <c r="N55" s="5"/>
      <c r="O55" s="5"/>
      <c r="P55" s="5"/>
    </row>
    <row r="56" spans="1:16" ht="54.6" customHeight="1" x14ac:dyDescent="0.2">
      <c r="A56" s="224" t="s">
        <v>3639</v>
      </c>
      <c r="B56" s="407" t="s">
        <v>3640</v>
      </c>
      <c r="C56" s="408"/>
      <c r="D56" s="5"/>
      <c r="E56" s="5"/>
      <c r="F56" s="5"/>
      <c r="G56" s="5"/>
      <c r="H56" s="5"/>
      <c r="I56" s="5"/>
      <c r="J56" s="5"/>
      <c r="K56" s="5"/>
      <c r="L56" s="5"/>
      <c r="M56" s="5"/>
      <c r="N56" s="5"/>
      <c r="O56" s="5"/>
      <c r="P56" s="5"/>
    </row>
    <row r="57" spans="1:16" ht="54" customHeight="1" x14ac:dyDescent="0.2">
      <c r="A57" s="224" t="s">
        <v>3641</v>
      </c>
      <c r="B57" s="407" t="s">
        <v>3642</v>
      </c>
      <c r="C57" s="408"/>
      <c r="D57" s="5"/>
      <c r="E57" s="5"/>
      <c r="F57" s="5"/>
      <c r="G57" s="5"/>
      <c r="H57" s="5"/>
      <c r="I57" s="5"/>
      <c r="J57" s="5"/>
      <c r="K57" s="5"/>
      <c r="L57" s="5"/>
      <c r="M57" s="5"/>
      <c r="N57" s="5"/>
      <c r="O57" s="5"/>
      <c r="P57" s="5"/>
    </row>
    <row r="58" spans="1:16" ht="31.15" customHeight="1" x14ac:dyDescent="0.2">
      <c r="A58" s="270" t="s">
        <v>3643</v>
      </c>
      <c r="B58" s="400" t="s">
        <v>3644</v>
      </c>
      <c r="C58" s="401"/>
      <c r="D58" s="5"/>
      <c r="E58" s="5"/>
      <c r="F58" s="5"/>
      <c r="G58" s="5"/>
      <c r="H58" s="5"/>
      <c r="I58" s="5"/>
      <c r="J58" s="5"/>
      <c r="K58" s="5"/>
      <c r="L58" s="5"/>
      <c r="M58" s="5"/>
      <c r="N58" s="5"/>
      <c r="O58" s="5"/>
      <c r="P58" s="5"/>
    </row>
    <row r="59" spans="1:16" ht="46.5" customHeight="1" x14ac:dyDescent="0.2">
      <c r="A59" s="302" t="s">
        <v>3645</v>
      </c>
      <c r="B59" s="392" t="s">
        <v>3646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2"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30777</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62"/>
      <c r="F8" s="337" t="s">
        <v>31</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32</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62"/>
      <c r="F10" s="337" t="s">
        <v>35</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36</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37</v>
      </c>
      <c r="G12" s="326"/>
      <c r="H12" s="321" t="s">
        <v>3653</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62"/>
      <c r="F13" s="359" t="s">
        <v>40</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42" t="s">
        <v>42</v>
      </c>
      <c r="C16" s="363"/>
      <c r="D16" s="363"/>
      <c r="E16" s="363"/>
      <c r="F16" s="344"/>
      <c r="G16" s="201" t="s">
        <v>43</v>
      </c>
      <c r="H16" s="265" t="s">
        <v>44</v>
      </c>
      <c r="I16" s="266" t="s">
        <v>45</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16901446.93</v>
      </c>
      <c r="I17" s="275">
        <f>'PR-RAS'!E6</f>
        <v>13518765.299999999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8801681.7899999991</v>
      </c>
      <c r="I18" s="275">
        <f>'PR-RAS'!E152</f>
        <v>9873477.459999999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508095.37000000372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158721.11000000045</v>
      </c>
      <c r="J20" s="5"/>
      <c r="K20" s="5"/>
      <c r="L20" s="5"/>
      <c r="M20" s="5"/>
      <c r="N20" s="5"/>
      <c r="O20" s="5"/>
      <c r="P20" s="5"/>
      <c r="Q20" s="5"/>
      <c r="R20" s="5"/>
      <c r="S20" s="5"/>
      <c r="T20" s="5"/>
      <c r="U20" s="5"/>
      <c r="V20" s="5"/>
      <c r="W20" s="5"/>
    </row>
    <row r="21" spans="1:23" ht="29.25" customHeight="1" x14ac:dyDescent="0.2">
      <c r="A21" s="200" t="s">
        <v>41</v>
      </c>
      <c r="B21" s="342" t="s">
        <v>42</v>
      </c>
      <c r="C21" s="343"/>
      <c r="D21" s="343"/>
      <c r="E21" s="343"/>
      <c r="F21" s="344"/>
      <c r="G21" s="201" t="s">
        <v>43</v>
      </c>
      <c r="H21" s="265" t="s">
        <v>46</v>
      </c>
      <c r="I21" s="266" t="s">
        <v>47</v>
      </c>
      <c r="J21" s="5"/>
      <c r="K21" s="5"/>
      <c r="L21" s="5"/>
      <c r="M21" s="5"/>
      <c r="N21" s="5"/>
      <c r="O21" s="5"/>
      <c r="P21" s="5"/>
      <c r="Q21" s="5"/>
      <c r="R21" s="5"/>
      <c r="S21" s="5"/>
      <c r="T21" s="5"/>
      <c r="U21" s="5"/>
      <c r="V21" s="5"/>
      <c r="W21" s="5"/>
    </row>
    <row r="22" spans="1:23" ht="12.75" customHeight="1" x14ac:dyDescent="0.2">
      <c r="A22" s="339" t="s">
        <v>31</v>
      </c>
      <c r="B22" s="358" t="str">
        <f>BILANCA!B7</f>
        <v>Nefinancijska imovina (šifre 01+02+03+04+05+06)</v>
      </c>
      <c r="C22" s="354"/>
      <c r="D22" s="354"/>
      <c r="E22" s="354"/>
      <c r="F22" s="355"/>
      <c r="G22" s="126" t="str">
        <f>BILANCA!C7</f>
        <v>B002</v>
      </c>
      <c r="H22" s="275">
        <f>BILANCA!D7</f>
        <v>46859485.180000007</v>
      </c>
      <c r="I22" s="275">
        <f>BILANCA!E7</f>
        <v>53046378.659999996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18566145.969999999</v>
      </c>
      <c r="I23" s="275">
        <f>BILANCA!E69</f>
        <v>19240038.040000003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1661048.9300000002</v>
      </c>
      <c r="I24" s="275">
        <f>BILANCA!E177</f>
        <v>6553755.8999999994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63764582.219999999</v>
      </c>
      <c r="I25" s="275">
        <f>BILANCA!E251</f>
        <v>65732660.799999997</v>
      </c>
      <c r="J25" s="5"/>
      <c r="K25" s="5"/>
      <c r="L25" s="5"/>
      <c r="M25" s="5"/>
      <c r="N25" s="5"/>
      <c r="O25" s="5"/>
      <c r="P25" s="5"/>
      <c r="Q25" s="5"/>
      <c r="R25" s="5"/>
      <c r="S25" s="5"/>
      <c r="T25" s="5"/>
      <c r="U25" s="5"/>
      <c r="V25" s="5"/>
      <c r="W25" s="5"/>
    </row>
    <row r="26" spans="1:23" ht="48" x14ac:dyDescent="0.2">
      <c r="A26" s="200" t="s">
        <v>41</v>
      </c>
      <c r="B26" s="342" t="s">
        <v>42</v>
      </c>
      <c r="C26" s="343"/>
      <c r="D26" s="343"/>
      <c r="E26" s="343"/>
      <c r="F26" s="344"/>
      <c r="G26" s="201" t="s">
        <v>43</v>
      </c>
      <c r="H26" s="265" t="s">
        <v>44</v>
      </c>
      <c r="I26" s="266" t="s">
        <v>45</v>
      </c>
      <c r="J26" s="5"/>
      <c r="K26" s="5"/>
      <c r="L26" s="5"/>
      <c r="M26" s="5"/>
      <c r="N26" s="5"/>
      <c r="O26" s="5"/>
      <c r="P26" s="5"/>
      <c r="Q26" s="5"/>
      <c r="R26" s="5"/>
      <c r="S26" s="5"/>
      <c r="T26" s="5"/>
      <c r="U26" s="5"/>
      <c r="V26" s="5"/>
      <c r="W26" s="5"/>
    </row>
    <row r="27" spans="1:23" ht="12.75" customHeight="1" x14ac:dyDescent="0.2">
      <c r="A27" s="339" t="s">
        <v>48</v>
      </c>
      <c r="B27" s="358" t="str">
        <f>'RAS-funkcijski'!B5</f>
        <v>Opće javne usluge (šifre 011+012+013+014 do 018)</v>
      </c>
      <c r="C27" s="354"/>
      <c r="D27" s="354"/>
      <c r="E27" s="354"/>
      <c r="F27" s="355"/>
      <c r="G27" s="126" t="str">
        <f>'RAS-funkcijski'!C5</f>
        <v>01</v>
      </c>
      <c r="H27" s="275">
        <f>'RAS-funkcijski'!D5</f>
        <v>1883612.3699999999</v>
      </c>
      <c r="I27" s="275">
        <f>'RAS-funkcijski'!E5</f>
        <v>2055184.37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1979306.7000000002</v>
      </c>
      <c r="I28" s="275">
        <f>'RAS-funkcijski'!E35</f>
        <v>1327769.2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956173.63</v>
      </c>
      <c r="I29" s="275">
        <f>'RAS-funkcijski'!E88</f>
        <v>1282498.8999999999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541507.54999999993</v>
      </c>
      <c r="I30" s="275">
        <f>'RAS-funkcijski'!E114</f>
        <v>5036510.97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10275874.110000001</v>
      </c>
      <c r="I31" s="275">
        <f>'RAS-funkcijski'!E141</f>
        <v>15703325.120000001</v>
      </c>
      <c r="J31" s="5"/>
      <c r="K31" s="5"/>
      <c r="L31" s="5"/>
      <c r="M31" s="5"/>
      <c r="N31" s="5"/>
      <c r="O31" s="5"/>
      <c r="P31" s="5"/>
      <c r="Q31" s="5"/>
      <c r="R31" s="5"/>
      <c r="S31" s="5"/>
      <c r="T31" s="5"/>
      <c r="U31" s="5"/>
      <c r="V31" s="5"/>
      <c r="W31" s="5"/>
    </row>
    <row r="32" spans="1:23" ht="29.25" customHeight="1" x14ac:dyDescent="0.2">
      <c r="A32" s="200" t="s">
        <v>41</v>
      </c>
      <c r="B32" s="342" t="s">
        <v>42</v>
      </c>
      <c r="C32" s="343"/>
      <c r="D32" s="343"/>
      <c r="E32" s="343"/>
      <c r="F32" s="344"/>
      <c r="G32" s="201" t="s">
        <v>43</v>
      </c>
      <c r="H32" s="265" t="s">
        <v>49</v>
      </c>
      <c r="I32" s="266" t="s">
        <v>50</v>
      </c>
      <c r="J32" s="5"/>
      <c r="K32" s="5"/>
      <c r="L32" s="5"/>
      <c r="M32" s="5"/>
      <c r="N32" s="5"/>
      <c r="O32" s="5"/>
      <c r="P32" s="5"/>
      <c r="Q32" s="5"/>
      <c r="R32" s="5"/>
      <c r="S32" s="5"/>
      <c r="T32" s="5"/>
      <c r="U32" s="5"/>
      <c r="V32" s="5"/>
      <c r="W32" s="5"/>
    </row>
    <row r="33" spans="1:23" ht="12.75" customHeight="1" x14ac:dyDescent="0.2">
      <c r="A33" s="339" t="s">
        <v>35</v>
      </c>
      <c r="B33" s="353" t="str">
        <f>'P-VRIO'!B5</f>
        <v>Promjene u vrijednosti i obujmu imovine (šifre 91511+91512)</v>
      </c>
      <c r="C33" s="354"/>
      <c r="D33" s="354"/>
      <c r="E33" s="354"/>
      <c r="F33" s="355"/>
      <c r="G33" s="126" t="str">
        <f>'P-VRIO'!C5</f>
        <v>9151</v>
      </c>
      <c r="H33" s="275">
        <f>'P-VRIO'!D5</f>
        <v>1173668.03</v>
      </c>
      <c r="I33" s="275">
        <f>'P-VRIO'!E5</f>
        <v>3199255.21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1173668.03</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42" t="s">
        <v>42</v>
      </c>
      <c r="C37" s="343"/>
      <c r="D37" s="343"/>
      <c r="E37" s="343"/>
      <c r="F37" s="344"/>
      <c r="G37" s="201" t="s">
        <v>43</v>
      </c>
      <c r="H37" s="265" t="s">
        <v>46</v>
      </c>
      <c r="I37" s="266" t="s">
        <v>51</v>
      </c>
      <c r="J37" s="5"/>
      <c r="K37" s="5"/>
      <c r="L37" s="5"/>
      <c r="M37" s="5"/>
      <c r="N37" s="5"/>
      <c r="O37" s="5"/>
      <c r="P37" s="5"/>
      <c r="Q37" s="5"/>
      <c r="R37" s="5"/>
      <c r="S37" s="5"/>
      <c r="T37" s="5"/>
      <c r="U37" s="5"/>
      <c r="V37" s="5"/>
      <c r="W37" s="5"/>
    </row>
    <row r="38" spans="1:23" ht="12.75" customHeight="1" x14ac:dyDescent="0.2">
      <c r="A38" s="339" t="s">
        <v>36</v>
      </c>
      <c r="B38" s="358" t="str">
        <f>OBVEZE!B5</f>
        <v>Stanje obveza 1. siječnja (=stanju obveza iz Izvještaja o obvezama na 31. prosinca prethodne godine)</v>
      </c>
      <c r="C38" s="354"/>
      <c r="D38" s="354"/>
      <c r="E38" s="354"/>
      <c r="F38" s="355"/>
      <c r="G38" s="126" t="str">
        <f>OBVEZE!C5</f>
        <v>V001</v>
      </c>
      <c r="H38" s="275">
        <f>OBVEZE!D5</f>
        <v>1661048.93</v>
      </c>
      <c r="I38" s="275" t="s">
        <v>52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52</v>
      </c>
      <c r="I39" s="275">
        <f>OBVEZE!D44</f>
        <v>6553755.900000006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52</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52</v>
      </c>
      <c r="I41" s="276">
        <f>OBVEZE!D104</f>
        <v>6553755.9000000004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344" zoomScaleNormal="100" workbookViewId="0">
      <selection activeCell="D655" sqref="D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3655</v>
      </c>
      <c r="C1" s="268" t="s">
        <v>33</v>
      </c>
      <c r="D1" s="323">
        <v>22</v>
      </c>
      <c r="E1" s="268" t="s">
        <v>56</v>
      </c>
      <c r="F1" s="324" t="s">
        <v>3654</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16901446.93</v>
      </c>
      <c r="E6" s="60">
        <f>E7+E43+E49+E82+E106+E125+E134+E140</f>
        <v>13518765.299999999</v>
      </c>
      <c r="F6" s="45">
        <f t="shared" ref="F6:F132" si="0">IF(D6&lt;&gt;0,IF(E6/D6&gt;=100,"&gt;&gt;100",E6/D6*100),"-")</f>
        <v>79.985845921891126</v>
      </c>
    </row>
    <row r="7" spans="1:24" ht="12.75" customHeight="1" x14ac:dyDescent="0.2">
      <c r="A7" s="63">
        <v>61</v>
      </c>
      <c r="B7" s="220" t="s">
        <v>64</v>
      </c>
      <c r="C7" s="247" t="s">
        <v>65</v>
      </c>
      <c r="D7" s="60">
        <f>D8+D17+D23+D29+D36+D39</f>
        <v>7824730.4299999997</v>
      </c>
      <c r="E7" s="60">
        <f>E8+E17+E23+E29+E36+E39</f>
        <v>7918260.8500000006</v>
      </c>
      <c r="F7" s="45">
        <f t="shared" si="0"/>
        <v>101.19531811142535</v>
      </c>
    </row>
    <row r="8" spans="1:24" ht="12.75" customHeight="1" x14ac:dyDescent="0.2">
      <c r="A8" s="63">
        <v>611</v>
      </c>
      <c r="B8" s="220" t="s">
        <v>66</v>
      </c>
      <c r="C8" s="247" t="s">
        <v>67</v>
      </c>
      <c r="D8" s="60">
        <f>SUM(D9:D14)-D15-D16</f>
        <v>5340722.92</v>
      </c>
      <c r="E8" s="60">
        <f>SUM(E9:E14)-E15-E16</f>
        <v>6036523.5200000005</v>
      </c>
      <c r="F8" s="45">
        <f t="shared" si="0"/>
        <v>113.0282100461411</v>
      </c>
    </row>
    <row r="9" spans="1:24" ht="12.75" customHeight="1" x14ac:dyDescent="0.2">
      <c r="A9" s="63">
        <v>6111</v>
      </c>
      <c r="B9" s="65" t="s">
        <v>68</v>
      </c>
      <c r="C9" s="247" t="s">
        <v>69</v>
      </c>
      <c r="D9" s="194">
        <v>3619674.74</v>
      </c>
      <c r="E9" s="194">
        <v>4249530.0999999996</v>
      </c>
      <c r="F9" s="45">
        <f t="shared" si="0"/>
        <v>117.40088282075862</v>
      </c>
    </row>
    <row r="10" spans="1:24" ht="12.75" customHeight="1" x14ac:dyDescent="0.2">
      <c r="A10" s="63">
        <v>6112</v>
      </c>
      <c r="B10" s="65" t="s">
        <v>70</v>
      </c>
      <c r="C10" s="247" t="s">
        <v>71</v>
      </c>
      <c r="D10" s="194">
        <v>534603.18999999994</v>
      </c>
      <c r="E10" s="194">
        <v>531595.81000000006</v>
      </c>
      <c r="F10" s="45">
        <f t="shared" si="0"/>
        <v>99.437455657531729</v>
      </c>
    </row>
    <row r="11" spans="1:24" ht="12.75" customHeight="1" x14ac:dyDescent="0.2">
      <c r="A11" s="63">
        <v>6113</v>
      </c>
      <c r="B11" s="65" t="s">
        <v>72</v>
      </c>
      <c r="C11" s="247" t="s">
        <v>73</v>
      </c>
      <c r="D11" s="194">
        <v>566372.52</v>
      </c>
      <c r="E11" s="194">
        <v>846582.33</v>
      </c>
      <c r="F11" s="45">
        <f t="shared" si="0"/>
        <v>149.47447132498587</v>
      </c>
    </row>
    <row r="12" spans="1:24" ht="12.75" customHeight="1" x14ac:dyDescent="0.2">
      <c r="A12" s="63">
        <v>6114</v>
      </c>
      <c r="B12" s="65" t="s">
        <v>74</v>
      </c>
      <c r="C12" s="247" t="s">
        <v>75</v>
      </c>
      <c r="D12" s="194">
        <v>610492.62</v>
      </c>
      <c r="E12" s="194">
        <v>639384.87</v>
      </c>
      <c r="F12" s="45">
        <f t="shared" si="0"/>
        <v>104.73261249251465</v>
      </c>
    </row>
    <row r="13" spans="1:24" ht="12.75" customHeight="1" x14ac:dyDescent="0.2">
      <c r="A13" s="63">
        <v>6115</v>
      </c>
      <c r="B13" s="65" t="s">
        <v>76</v>
      </c>
      <c r="C13" s="247" t="s">
        <v>77</v>
      </c>
      <c r="D13" s="194">
        <v>368664.56</v>
      </c>
      <c r="E13" s="194">
        <v>226606.22</v>
      </c>
      <c r="F13" s="45">
        <f t="shared" si="0"/>
        <v>61.466776193513148</v>
      </c>
    </row>
    <row r="14" spans="1:24" ht="12.75" customHeight="1" x14ac:dyDescent="0.2">
      <c r="A14" s="63">
        <v>6116</v>
      </c>
      <c r="B14" s="65" t="s">
        <v>78</v>
      </c>
      <c r="C14" s="247" t="s">
        <v>79</v>
      </c>
      <c r="D14" s="194">
        <v>4223.76</v>
      </c>
      <c r="E14" s="194">
        <v>23190.04</v>
      </c>
      <c r="F14" s="45">
        <f t="shared" si="0"/>
        <v>549.03782411879456</v>
      </c>
    </row>
    <row r="15" spans="1:24" ht="12.75" customHeight="1" x14ac:dyDescent="0.2">
      <c r="A15" s="63">
        <v>6117</v>
      </c>
      <c r="B15" s="220" t="s">
        <v>80</v>
      </c>
      <c r="C15" s="247" t="s">
        <v>81</v>
      </c>
      <c r="D15" s="194">
        <v>363308.47</v>
      </c>
      <c r="E15" s="194">
        <v>480365.85</v>
      </c>
      <c r="F15" s="45">
        <f t="shared" si="0"/>
        <v>132.21983236449182</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2482390.5</v>
      </c>
      <c r="E23" s="60">
        <f t="shared" si="2"/>
        <v>1877805.7799999998</v>
      </c>
      <c r="F23" s="45">
        <f t="shared" si="0"/>
        <v>75.645059872731537</v>
      </c>
    </row>
    <row r="24" spans="1:6" ht="12.75" customHeight="1" x14ac:dyDescent="0.2">
      <c r="A24" s="63">
        <v>6131</v>
      </c>
      <c r="B24" s="65" t="s">
        <v>98</v>
      </c>
      <c r="C24" s="247" t="s">
        <v>99</v>
      </c>
      <c r="D24" s="194">
        <v>922667.87</v>
      </c>
      <c r="E24" s="194">
        <v>782826.59</v>
      </c>
      <c r="F24" s="45">
        <f t="shared" si="0"/>
        <v>84.843811674075084</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1559722.63</v>
      </c>
      <c r="E27" s="194">
        <v>1094979.19</v>
      </c>
      <c r="F27" s="45">
        <f t="shared" si="0"/>
        <v>70.203455982426817</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1617.01</v>
      </c>
      <c r="E29" s="60">
        <f>SUM(E30:E35)</f>
        <v>3931.55</v>
      </c>
      <c r="F29" s="45">
        <f t="shared" si="0"/>
        <v>243.13702450819724</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1262.47</v>
      </c>
      <c r="E31" s="194">
        <v>3624.79</v>
      </c>
      <c r="F31" s="45">
        <f t="shared" si="0"/>
        <v>287.11890183529113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354.54</v>
      </c>
      <c r="E33" s="194">
        <v>306.76</v>
      </c>
      <c r="F33" s="45">
        <f t="shared" si="0"/>
        <v>86.52338241101144</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5282869.3600000003</v>
      </c>
      <c r="E49" s="60">
        <f>E50+E53+E58+E61+E64+E68+E71+E74+E77</f>
        <v>2053117.5699999998</v>
      </c>
      <c r="F49" s="45">
        <f t="shared" si="0"/>
        <v>38.863682406108182</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601245.18999999994</v>
      </c>
      <c r="E58" s="60">
        <f t="shared" si="9"/>
        <v>511696.36</v>
      </c>
      <c r="F58" s="45">
        <f t="shared" si="0"/>
        <v>85.106104549460099</v>
      </c>
    </row>
    <row r="59" spans="1:6" ht="24" x14ac:dyDescent="0.2">
      <c r="A59" s="63">
        <v>6331</v>
      </c>
      <c r="B59" s="65" t="s">
        <v>168</v>
      </c>
      <c r="C59" s="247" t="s">
        <v>169</v>
      </c>
      <c r="D59" s="194">
        <v>226280.02</v>
      </c>
      <c r="E59" s="194">
        <v>214160</v>
      </c>
      <c r="F59" s="45">
        <f t="shared" si="0"/>
        <v>94.64379577127491</v>
      </c>
    </row>
    <row r="60" spans="1:6" ht="24" x14ac:dyDescent="0.2">
      <c r="A60" s="63">
        <v>6332</v>
      </c>
      <c r="B60" s="65" t="s">
        <v>170</v>
      </c>
      <c r="C60" s="247" t="s">
        <v>171</v>
      </c>
      <c r="D60" s="194">
        <v>374965.17</v>
      </c>
      <c r="E60" s="194">
        <v>297536.36</v>
      </c>
      <c r="F60" s="45">
        <f t="shared" si="0"/>
        <v>79.35039939842946</v>
      </c>
    </row>
    <row r="61" spans="1:6" ht="12.75" customHeight="1" x14ac:dyDescent="0.2">
      <c r="A61" s="63">
        <v>634</v>
      </c>
      <c r="B61" s="65" t="s">
        <v>172</v>
      </c>
      <c r="C61" s="247" t="s">
        <v>173</v>
      </c>
      <c r="D61" s="60">
        <f t="shared" ref="D61:E61" si="10">SUM(D62:D63)</f>
        <v>58404.38</v>
      </c>
      <c r="E61" s="60">
        <f t="shared" si="10"/>
        <v>12246.75</v>
      </c>
      <c r="F61" s="45">
        <f t="shared" si="0"/>
        <v>20.968889662042471</v>
      </c>
    </row>
    <row r="62" spans="1:6" ht="12.75" customHeight="1" x14ac:dyDescent="0.2">
      <c r="A62" s="63">
        <v>6341</v>
      </c>
      <c r="B62" s="65" t="s">
        <v>174</v>
      </c>
      <c r="C62" s="247" t="s">
        <v>175</v>
      </c>
      <c r="D62" s="194"/>
      <c r="E62" s="194">
        <v>12246.75</v>
      </c>
      <c r="F62" s="45" t="str">
        <f t="shared" si="0"/>
        <v>-</v>
      </c>
    </row>
    <row r="63" spans="1:6" ht="12.75" customHeight="1" x14ac:dyDescent="0.2">
      <c r="A63" s="63">
        <v>6342</v>
      </c>
      <c r="B63" s="65" t="s">
        <v>176</v>
      </c>
      <c r="C63" s="247" t="s">
        <v>177</v>
      </c>
      <c r="D63" s="194">
        <v>58404.38</v>
      </c>
      <c r="E63" s="194">
        <v>0</v>
      </c>
      <c r="F63" s="45">
        <f t="shared" si="0"/>
        <v>0</v>
      </c>
    </row>
    <row r="64" spans="1:6" ht="24" x14ac:dyDescent="0.2">
      <c r="A64" s="63">
        <v>635</v>
      </c>
      <c r="B64" s="65" t="s">
        <v>178</v>
      </c>
      <c r="C64" s="247" t="s">
        <v>179</v>
      </c>
      <c r="D64" s="60">
        <f>SUM(D65:D67)</f>
        <v>334479.75</v>
      </c>
      <c r="E64" s="60">
        <f>SUM(E65:E67)</f>
        <v>348000</v>
      </c>
      <c r="F64" s="45">
        <f t="shared" si="0"/>
        <v>104.0421729566588</v>
      </c>
    </row>
    <row r="65" spans="1:6" ht="12.75" customHeight="1" x14ac:dyDescent="0.2">
      <c r="A65" s="63">
        <v>6351</v>
      </c>
      <c r="B65" s="65" t="s">
        <v>180</v>
      </c>
      <c r="C65" s="247" t="s">
        <v>181</v>
      </c>
      <c r="D65" s="194">
        <v>334479.75</v>
      </c>
      <c r="E65" s="194">
        <v>348000</v>
      </c>
      <c r="F65" s="45">
        <f t="shared" si="0"/>
        <v>104.0421729566588</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4288740.04</v>
      </c>
      <c r="E74" s="60">
        <f t="shared" si="13"/>
        <v>1181174.46</v>
      </c>
      <c r="F74" s="45">
        <f t="shared" si="0"/>
        <v>27.54129299009692</v>
      </c>
    </row>
    <row r="75" spans="1:6" ht="12.75" customHeight="1" x14ac:dyDescent="0.2">
      <c r="A75" s="63" t="s">
        <v>200</v>
      </c>
      <c r="B75" s="65" t="s">
        <v>201</v>
      </c>
      <c r="C75" s="247" t="s">
        <v>200</v>
      </c>
      <c r="D75" s="194">
        <v>60666.39</v>
      </c>
      <c r="E75" s="194"/>
      <c r="F75" s="45">
        <f t="shared" si="0"/>
        <v>0</v>
      </c>
    </row>
    <row r="76" spans="1:6" ht="12.75" customHeight="1" x14ac:dyDescent="0.2">
      <c r="A76" s="63" t="s">
        <v>202</v>
      </c>
      <c r="B76" s="65" t="s">
        <v>203</v>
      </c>
      <c r="C76" s="247" t="s">
        <v>202</v>
      </c>
      <c r="D76" s="194">
        <v>4228073.6500000004</v>
      </c>
      <c r="E76" s="194">
        <v>1181174.46</v>
      </c>
      <c r="F76" s="45">
        <f t="shared" si="0"/>
        <v>27.9364684198441</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1095847.94</v>
      </c>
      <c r="E82" s="60">
        <f t="shared" si="15"/>
        <v>1085282.96</v>
      </c>
      <c r="F82" s="45">
        <f t="shared" si="0"/>
        <v>99.03590821186377</v>
      </c>
    </row>
    <row r="83" spans="1:6" ht="12.75" customHeight="1" x14ac:dyDescent="0.2">
      <c r="A83" s="63">
        <v>641</v>
      </c>
      <c r="B83" s="64" t="s">
        <v>216</v>
      </c>
      <c r="C83" s="247" t="s">
        <v>217</v>
      </c>
      <c r="D83" s="60">
        <f t="shared" ref="D83:E83" si="16">SUM(D84:D90)</f>
        <v>21636.46</v>
      </c>
      <c r="E83" s="60">
        <f t="shared" si="16"/>
        <v>0.01</v>
      </c>
      <c r="F83" s="45">
        <f t="shared" si="0"/>
        <v>4.6218281548830078E-5</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c r="E85" s="194">
        <v>0.01</v>
      </c>
      <c r="F85" s="45" t="str">
        <f t="shared" si="0"/>
        <v>-</v>
      </c>
    </row>
    <row r="86" spans="1:6" ht="12.75" customHeight="1" x14ac:dyDescent="0.2">
      <c r="A86" s="63">
        <v>6414</v>
      </c>
      <c r="B86" s="64" t="s">
        <v>222</v>
      </c>
      <c r="C86" s="247" t="s">
        <v>223</v>
      </c>
      <c r="D86" s="194">
        <v>21636.46</v>
      </c>
      <c r="E86" s="194"/>
      <c r="F86" s="45">
        <f t="shared" si="0"/>
        <v>0</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1074211.48</v>
      </c>
      <c r="E91" s="60">
        <f t="shared" si="17"/>
        <v>1085282.95</v>
      </c>
      <c r="F91" s="45">
        <f t="shared" si="0"/>
        <v>101.03066018248101</v>
      </c>
    </row>
    <row r="92" spans="1:6" ht="12.75" customHeight="1" x14ac:dyDescent="0.2">
      <c r="A92" s="63">
        <v>6421</v>
      </c>
      <c r="B92" s="64" t="s">
        <v>234</v>
      </c>
      <c r="C92" s="247" t="s">
        <v>235</v>
      </c>
      <c r="D92" s="194">
        <v>212024.41</v>
      </c>
      <c r="E92" s="194">
        <v>307179.58</v>
      </c>
      <c r="F92" s="45">
        <f t="shared" si="0"/>
        <v>144.87934667522481</v>
      </c>
    </row>
    <row r="93" spans="1:6" ht="12.75" customHeight="1" x14ac:dyDescent="0.2">
      <c r="A93" s="63">
        <v>6422</v>
      </c>
      <c r="B93" s="64" t="s">
        <v>236</v>
      </c>
      <c r="C93" s="247" t="s">
        <v>237</v>
      </c>
      <c r="D93" s="194">
        <v>818416.06</v>
      </c>
      <c r="E93" s="194">
        <v>742721.83</v>
      </c>
      <c r="F93" s="45">
        <f t="shared" si="0"/>
        <v>90.751130910114341</v>
      </c>
    </row>
    <row r="94" spans="1:6" ht="12.75" customHeight="1" x14ac:dyDescent="0.2">
      <c r="A94" s="63">
        <v>6423</v>
      </c>
      <c r="B94" s="64" t="s">
        <v>238</v>
      </c>
      <c r="C94" s="247" t="s">
        <v>239</v>
      </c>
      <c r="D94" s="194">
        <v>43771.01</v>
      </c>
      <c r="E94" s="194">
        <v>35381.54</v>
      </c>
      <c r="F94" s="45">
        <f t="shared" si="0"/>
        <v>80.833272981363692</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2566814.48</v>
      </c>
      <c r="E106" s="60">
        <f>E107+E112+E120+E124</f>
        <v>2376191.79</v>
      </c>
      <c r="F106" s="45">
        <f t="shared" si="0"/>
        <v>92.573569633283356</v>
      </c>
    </row>
    <row r="107" spans="1:6" ht="12.75" customHeight="1" x14ac:dyDescent="0.2">
      <c r="A107" s="63">
        <v>651</v>
      </c>
      <c r="B107" s="64" t="s">
        <v>264</v>
      </c>
      <c r="C107" s="247" t="s">
        <v>265</v>
      </c>
      <c r="D107" s="60">
        <f t="shared" ref="D107:E107" si="19">SUM(D108:D111)</f>
        <v>333290.69</v>
      </c>
      <c r="E107" s="60">
        <f t="shared" si="19"/>
        <v>366079.5</v>
      </c>
      <c r="F107" s="45">
        <f t="shared" si="0"/>
        <v>109.83790156274694</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8533.93</v>
      </c>
      <c r="E109" s="194">
        <v>6787.98</v>
      </c>
      <c r="F109" s="45">
        <f t="shared" si="0"/>
        <v>79.541078963619341</v>
      </c>
    </row>
    <row r="110" spans="1:6" ht="12.75" customHeight="1" x14ac:dyDescent="0.2">
      <c r="A110" s="63">
        <v>6513</v>
      </c>
      <c r="B110" s="64" t="s">
        <v>270</v>
      </c>
      <c r="C110" s="247" t="s">
        <v>271</v>
      </c>
      <c r="D110" s="194">
        <v>10021.200000000001</v>
      </c>
      <c r="E110" s="194">
        <v>5063.78</v>
      </c>
      <c r="F110" s="45">
        <f t="shared" si="0"/>
        <v>50.530674969065572</v>
      </c>
    </row>
    <row r="111" spans="1:6" ht="12.75" customHeight="1" x14ac:dyDescent="0.2">
      <c r="A111" s="63">
        <v>6514</v>
      </c>
      <c r="B111" s="64" t="s">
        <v>272</v>
      </c>
      <c r="C111" s="247" t="s">
        <v>273</v>
      </c>
      <c r="D111" s="194">
        <v>314735.56</v>
      </c>
      <c r="E111" s="194">
        <v>354227.74</v>
      </c>
      <c r="F111" s="45">
        <f t="shared" si="0"/>
        <v>112.54773372287517</v>
      </c>
    </row>
    <row r="112" spans="1:6" ht="12.75" customHeight="1" x14ac:dyDescent="0.2">
      <c r="A112" s="63">
        <v>652</v>
      </c>
      <c r="B112" s="64" t="s">
        <v>274</v>
      </c>
      <c r="C112" s="247" t="s">
        <v>275</v>
      </c>
      <c r="D112" s="60">
        <f t="shared" ref="D112:E112" si="20">SUM(D113:D119)</f>
        <v>151584.91999999998</v>
      </c>
      <c r="E112" s="60">
        <f t="shared" si="20"/>
        <v>418615.2</v>
      </c>
      <c r="F112" s="45">
        <f t="shared" si="0"/>
        <v>276.15886857347027</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2370.15</v>
      </c>
      <c r="E114" s="194">
        <v>1368.37</v>
      </c>
      <c r="F114" s="45">
        <f t="shared" si="0"/>
        <v>57.733476784169767</v>
      </c>
    </row>
    <row r="115" spans="1:6" ht="12.75" customHeight="1" x14ac:dyDescent="0.2">
      <c r="A115" s="63">
        <v>6524</v>
      </c>
      <c r="B115" s="64" t="s">
        <v>280</v>
      </c>
      <c r="C115" s="247" t="s">
        <v>281</v>
      </c>
      <c r="D115" s="194">
        <v>43.41</v>
      </c>
      <c r="E115" s="194"/>
      <c r="F115" s="45">
        <f t="shared" si="0"/>
        <v>0</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149171.35999999999</v>
      </c>
      <c r="E117" s="194">
        <v>417246.83</v>
      </c>
      <c r="F117" s="45">
        <f t="shared" si="0"/>
        <v>279.70974455150105</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2081938.8699999999</v>
      </c>
      <c r="E120" s="60">
        <f t="shared" si="21"/>
        <v>1591497.09</v>
      </c>
      <c r="F120" s="45">
        <f t="shared" si="0"/>
        <v>76.443026879074523</v>
      </c>
    </row>
    <row r="121" spans="1:6" ht="12.75" customHeight="1" x14ac:dyDescent="0.2">
      <c r="A121" s="63">
        <v>6531</v>
      </c>
      <c r="B121" s="64" t="s">
        <v>292</v>
      </c>
      <c r="C121" s="247" t="s">
        <v>293</v>
      </c>
      <c r="D121" s="194">
        <v>891999.4</v>
      </c>
      <c r="E121" s="194">
        <v>412354.73</v>
      </c>
      <c r="F121" s="45">
        <f t="shared" si="0"/>
        <v>46.228139839555944</v>
      </c>
    </row>
    <row r="122" spans="1:6" ht="12.75" customHeight="1" x14ac:dyDescent="0.2">
      <c r="A122" s="63">
        <v>6532</v>
      </c>
      <c r="B122" s="64" t="s">
        <v>294</v>
      </c>
      <c r="C122" s="247" t="s">
        <v>295</v>
      </c>
      <c r="D122" s="194">
        <v>1189341.52</v>
      </c>
      <c r="E122" s="194">
        <v>1179084.53</v>
      </c>
      <c r="F122" s="45">
        <f t="shared" si="0"/>
        <v>99.137590857838717</v>
      </c>
    </row>
    <row r="123" spans="1:6" ht="12.75" customHeight="1" x14ac:dyDescent="0.2">
      <c r="A123" s="63">
        <v>6533</v>
      </c>
      <c r="B123" s="64" t="s">
        <v>296</v>
      </c>
      <c r="C123" s="247" t="s">
        <v>297</v>
      </c>
      <c r="D123" s="194">
        <v>597.95000000000005</v>
      </c>
      <c r="E123" s="194">
        <v>57.83</v>
      </c>
      <c r="F123" s="45">
        <f t="shared" si="0"/>
        <v>9.6713772054519609</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64259.01</v>
      </c>
      <c r="E125" s="60">
        <f t="shared" si="22"/>
        <v>15000</v>
      </c>
      <c r="F125" s="45">
        <f t="shared" si="0"/>
        <v>23.343030028006968</v>
      </c>
    </row>
    <row r="126" spans="1:6" ht="12.75" customHeight="1" x14ac:dyDescent="0.2">
      <c r="A126" s="63">
        <v>661</v>
      </c>
      <c r="B126" s="65" t="s">
        <v>302</v>
      </c>
      <c r="C126" s="247" t="s">
        <v>303</v>
      </c>
      <c r="D126" s="60">
        <f t="shared" ref="D126:E126" si="23">SUM(D127:D128)</f>
        <v>0</v>
      </c>
      <c r="E126" s="60">
        <f t="shared" si="23"/>
        <v>0</v>
      </c>
      <c r="F126" s="45" t="str">
        <f t="shared" si="0"/>
        <v>-</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0</v>
      </c>
      <c r="E128" s="194">
        <v>0</v>
      </c>
      <c r="F128" s="45" t="str">
        <f t="shared" si="0"/>
        <v>-</v>
      </c>
    </row>
    <row r="129" spans="1:6" ht="36" x14ac:dyDescent="0.2">
      <c r="A129" s="63">
        <v>663</v>
      </c>
      <c r="B129" s="182" t="s">
        <v>308</v>
      </c>
      <c r="C129" s="247" t="s">
        <v>309</v>
      </c>
      <c r="D129" s="60">
        <f t="shared" ref="D129:E129" si="24">SUM(D130:D133)</f>
        <v>64259.01</v>
      </c>
      <c r="E129" s="60">
        <f t="shared" si="24"/>
        <v>15000</v>
      </c>
      <c r="F129" s="45">
        <f t="shared" si="0"/>
        <v>23.343030028006968</v>
      </c>
    </row>
    <row r="130" spans="1:6" ht="12.75" customHeight="1" x14ac:dyDescent="0.2">
      <c r="A130" s="63">
        <v>6631</v>
      </c>
      <c r="B130" s="65" t="s">
        <v>310</v>
      </c>
      <c r="C130" s="247" t="s">
        <v>311</v>
      </c>
      <c r="D130" s="194">
        <v>64259.01</v>
      </c>
      <c r="E130" s="194">
        <v>15000</v>
      </c>
      <c r="F130" s="45">
        <f t="shared" si="0"/>
        <v>23.343030028006968</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66925.710000000006</v>
      </c>
      <c r="E140" s="60">
        <f t="shared" si="28"/>
        <v>70912.13</v>
      </c>
      <c r="F140" s="45">
        <f t="shared" si="26"/>
        <v>105.95648518334733</v>
      </c>
    </row>
    <row r="141" spans="1:6" ht="12.75" customHeight="1" x14ac:dyDescent="0.2">
      <c r="A141" s="63">
        <v>681</v>
      </c>
      <c r="B141" s="65" t="s">
        <v>332</v>
      </c>
      <c r="C141" s="247" t="s">
        <v>333</v>
      </c>
      <c r="D141" s="60">
        <f t="shared" ref="D141:E141" si="29">SUM(D142:D150)</f>
        <v>66491.08</v>
      </c>
      <c r="E141" s="60">
        <f t="shared" si="29"/>
        <v>70911.55</v>
      </c>
      <c r="F141" s="45">
        <f t="shared" si="26"/>
        <v>106.64821506884834</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66491.08</v>
      </c>
      <c r="E150" s="194">
        <v>70911.55</v>
      </c>
      <c r="F150" s="45">
        <f t="shared" si="26"/>
        <v>106.64821506884834</v>
      </c>
    </row>
    <row r="151" spans="1:6" ht="12.75" customHeight="1" x14ac:dyDescent="0.2">
      <c r="A151" s="63">
        <v>683</v>
      </c>
      <c r="B151" s="64" t="s">
        <v>352</v>
      </c>
      <c r="C151" s="247" t="s">
        <v>353</v>
      </c>
      <c r="D151" s="194">
        <v>434.63</v>
      </c>
      <c r="E151" s="194">
        <v>0.57999999999999996</v>
      </c>
      <c r="F151" s="45">
        <f t="shared" si="26"/>
        <v>0.13344683984078412</v>
      </c>
    </row>
    <row r="152" spans="1:6" ht="12.75" customHeight="1" x14ac:dyDescent="0.2">
      <c r="A152" s="63">
        <v>3</v>
      </c>
      <c r="B152" s="64" t="s">
        <v>354</v>
      </c>
      <c r="C152" s="247" t="s">
        <v>60</v>
      </c>
      <c r="D152" s="60">
        <f>D153+D164+D202+D221+D230+D262+D273</f>
        <v>8801681.7899999991</v>
      </c>
      <c r="E152" s="60">
        <f>E153+E164+E202+E221+E230+E262+E273</f>
        <v>9873477.459999999</v>
      </c>
      <c r="F152" s="45">
        <f t="shared" si="26"/>
        <v>112.17716904078171</v>
      </c>
    </row>
    <row r="153" spans="1:6" ht="12.75" customHeight="1" x14ac:dyDescent="0.2">
      <c r="A153" s="63">
        <v>31</v>
      </c>
      <c r="B153" s="64" t="s">
        <v>355</v>
      </c>
      <c r="C153" s="247" t="s">
        <v>356</v>
      </c>
      <c r="D153" s="60">
        <f t="shared" ref="D153:E153" si="30">D154+D159+D160</f>
        <v>918016.96</v>
      </c>
      <c r="E153" s="60">
        <f t="shared" si="30"/>
        <v>1056116.1299999999</v>
      </c>
      <c r="F153" s="45">
        <f t="shared" si="26"/>
        <v>115.04320464841955</v>
      </c>
    </row>
    <row r="154" spans="1:6" ht="12.75" customHeight="1" x14ac:dyDescent="0.2">
      <c r="A154" s="63">
        <v>311</v>
      </c>
      <c r="B154" s="64" t="s">
        <v>357</v>
      </c>
      <c r="C154" s="247" t="s">
        <v>358</v>
      </c>
      <c r="D154" s="60">
        <f t="shared" ref="D154:E154" si="31">SUM(D155:D158)</f>
        <v>736754.88</v>
      </c>
      <c r="E154" s="60">
        <f t="shared" si="31"/>
        <v>840748.09</v>
      </c>
      <c r="F154" s="45">
        <f t="shared" si="26"/>
        <v>114.11503511181358</v>
      </c>
    </row>
    <row r="155" spans="1:6" ht="12.75" customHeight="1" x14ac:dyDescent="0.2">
      <c r="A155" s="63">
        <v>3111</v>
      </c>
      <c r="B155" s="64" t="s">
        <v>359</v>
      </c>
      <c r="C155" s="247" t="s">
        <v>360</v>
      </c>
      <c r="D155" s="194">
        <v>720423.14</v>
      </c>
      <c r="E155" s="194">
        <v>821358.58</v>
      </c>
      <c r="F155" s="45">
        <f t="shared" si="26"/>
        <v>114.01057717274324</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16331.74</v>
      </c>
      <c r="E157" s="194">
        <v>19389.509999999998</v>
      </c>
      <c r="F157" s="45">
        <f t="shared" si="26"/>
        <v>118.72286725113183</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59497.89</v>
      </c>
      <c r="E159" s="194">
        <v>76034.289999999994</v>
      </c>
      <c r="F159" s="45">
        <f t="shared" si="26"/>
        <v>127.79325451709296</v>
      </c>
    </row>
    <row r="160" spans="1:6" ht="12.75" customHeight="1" x14ac:dyDescent="0.2">
      <c r="A160" s="63">
        <v>313</v>
      </c>
      <c r="B160" s="65" t="s">
        <v>369</v>
      </c>
      <c r="C160" s="247" t="s">
        <v>370</v>
      </c>
      <c r="D160" s="60">
        <f t="shared" ref="D160:E160" si="32">SUM(D161:D163)</f>
        <v>121764.19</v>
      </c>
      <c r="E160" s="60">
        <f t="shared" si="32"/>
        <v>139333.75</v>
      </c>
      <c r="F160" s="45">
        <f t="shared" si="26"/>
        <v>114.42916837865056</v>
      </c>
    </row>
    <row r="161" spans="1:6" ht="12.75" customHeight="1" x14ac:dyDescent="0.2">
      <c r="A161" s="63">
        <v>3131</v>
      </c>
      <c r="B161" s="65" t="s">
        <v>371</v>
      </c>
      <c r="C161" s="247" t="s">
        <v>372</v>
      </c>
      <c r="D161" s="194">
        <v>0</v>
      </c>
      <c r="E161" s="194"/>
      <c r="F161" s="45" t="str">
        <f t="shared" si="26"/>
        <v>-</v>
      </c>
    </row>
    <row r="162" spans="1:6" ht="12.75" customHeight="1" x14ac:dyDescent="0.2">
      <c r="A162" s="63">
        <v>3132</v>
      </c>
      <c r="B162" s="65" t="s">
        <v>373</v>
      </c>
      <c r="C162" s="247" t="s">
        <v>374</v>
      </c>
      <c r="D162" s="194">
        <v>121764.19</v>
      </c>
      <c r="E162" s="194">
        <v>139333.75</v>
      </c>
      <c r="F162" s="45">
        <f t="shared" si="26"/>
        <v>114.42916837865056</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3602364.79</v>
      </c>
      <c r="E164" s="60">
        <f>E165+E170+E178+E188+E189+E194</f>
        <v>3708781.14</v>
      </c>
      <c r="F164" s="45">
        <f t="shared" si="26"/>
        <v>102.95406923517038</v>
      </c>
    </row>
    <row r="165" spans="1:6" ht="12.75" customHeight="1" x14ac:dyDescent="0.2">
      <c r="A165" s="63">
        <v>321</v>
      </c>
      <c r="B165" s="64" t="s">
        <v>379</v>
      </c>
      <c r="C165" s="247" t="s">
        <v>380</v>
      </c>
      <c r="D165" s="60">
        <f t="shared" ref="D165:E165" si="33">SUM(D166:D169)</f>
        <v>29489.62</v>
      </c>
      <c r="E165" s="60">
        <f t="shared" si="33"/>
        <v>28484.04</v>
      </c>
      <c r="F165" s="45">
        <f t="shared" si="26"/>
        <v>96.590054398802025</v>
      </c>
    </row>
    <row r="166" spans="1:6" ht="12.75" customHeight="1" x14ac:dyDescent="0.2">
      <c r="A166" s="63">
        <v>3211</v>
      </c>
      <c r="B166" s="64" t="s">
        <v>381</v>
      </c>
      <c r="C166" s="247" t="s">
        <v>382</v>
      </c>
      <c r="D166" s="194">
        <v>8309.14</v>
      </c>
      <c r="E166" s="194">
        <v>3005.83</v>
      </c>
      <c r="F166" s="45">
        <f t="shared" si="26"/>
        <v>36.174983211258926</v>
      </c>
    </row>
    <row r="167" spans="1:6" ht="12.75" customHeight="1" x14ac:dyDescent="0.2">
      <c r="A167" s="63">
        <v>3212</v>
      </c>
      <c r="B167" s="64" t="s">
        <v>383</v>
      </c>
      <c r="C167" s="247" t="s">
        <v>384</v>
      </c>
      <c r="D167" s="194">
        <v>18322.919999999998</v>
      </c>
      <c r="E167" s="194">
        <v>17272.080000000002</v>
      </c>
      <c r="F167" s="45">
        <f t="shared" si="26"/>
        <v>94.264887910878841</v>
      </c>
    </row>
    <row r="168" spans="1:6" ht="12.75" customHeight="1" x14ac:dyDescent="0.2">
      <c r="A168" s="63">
        <v>3213</v>
      </c>
      <c r="B168" s="64" t="s">
        <v>385</v>
      </c>
      <c r="C168" s="247" t="s">
        <v>386</v>
      </c>
      <c r="D168" s="194">
        <v>2857.56</v>
      </c>
      <c r="E168" s="194">
        <v>8206.1299999999992</v>
      </c>
      <c r="F168" s="45">
        <f t="shared" si="26"/>
        <v>287.1726227970716</v>
      </c>
    </row>
    <row r="169" spans="1:6" ht="12.75" customHeight="1" x14ac:dyDescent="0.2">
      <c r="A169" s="63">
        <v>3214</v>
      </c>
      <c r="B169" s="64" t="s">
        <v>387</v>
      </c>
      <c r="C169" s="247" t="s">
        <v>388</v>
      </c>
      <c r="D169" s="194">
        <v>0</v>
      </c>
      <c r="E169" s="194">
        <v>0</v>
      </c>
      <c r="F169" s="45" t="str">
        <f t="shared" si="26"/>
        <v>-</v>
      </c>
    </row>
    <row r="170" spans="1:6" ht="12.75" customHeight="1" x14ac:dyDescent="0.2">
      <c r="A170" s="63">
        <v>322</v>
      </c>
      <c r="B170" s="64" t="s">
        <v>389</v>
      </c>
      <c r="C170" s="247" t="s">
        <v>390</v>
      </c>
      <c r="D170" s="60">
        <f t="shared" ref="D170:E170" si="34">SUM(D171:D177)</f>
        <v>196277.55</v>
      </c>
      <c r="E170" s="60">
        <f t="shared" si="34"/>
        <v>214670.71999999997</v>
      </c>
      <c r="F170" s="45">
        <f t="shared" si="26"/>
        <v>109.37100040223653</v>
      </c>
    </row>
    <row r="171" spans="1:6" ht="12.75" customHeight="1" x14ac:dyDescent="0.2">
      <c r="A171" s="63">
        <v>3221</v>
      </c>
      <c r="B171" s="64" t="s">
        <v>391</v>
      </c>
      <c r="C171" s="247" t="s">
        <v>392</v>
      </c>
      <c r="D171" s="194">
        <v>31906.13</v>
      </c>
      <c r="E171" s="194">
        <v>34277.879999999997</v>
      </c>
      <c r="F171" s="45">
        <f t="shared" si="26"/>
        <v>107.43352452961233</v>
      </c>
    </row>
    <row r="172" spans="1:6" ht="12.75" customHeight="1" x14ac:dyDescent="0.2">
      <c r="A172" s="63">
        <v>3222</v>
      </c>
      <c r="B172" s="64" t="s">
        <v>393</v>
      </c>
      <c r="C172" s="247" t="s">
        <v>394</v>
      </c>
      <c r="D172" s="194">
        <v>0</v>
      </c>
      <c r="E172" s="194"/>
      <c r="F172" s="45" t="str">
        <f t="shared" si="26"/>
        <v>-</v>
      </c>
    </row>
    <row r="173" spans="1:6" ht="12.75" customHeight="1" x14ac:dyDescent="0.2">
      <c r="A173" s="63">
        <v>3223</v>
      </c>
      <c r="B173" s="65" t="s">
        <v>395</v>
      </c>
      <c r="C173" s="247" t="s">
        <v>396</v>
      </c>
      <c r="D173" s="194">
        <v>159862.15</v>
      </c>
      <c r="E173" s="194">
        <v>174649.02</v>
      </c>
      <c r="F173" s="45">
        <f t="shared" si="26"/>
        <v>109.24976299893376</v>
      </c>
    </row>
    <row r="174" spans="1:6" ht="12.75" customHeight="1" x14ac:dyDescent="0.2">
      <c r="A174" s="63">
        <v>3224</v>
      </c>
      <c r="B174" s="65" t="s">
        <v>397</v>
      </c>
      <c r="C174" s="247" t="s">
        <v>398</v>
      </c>
      <c r="D174" s="194">
        <v>0</v>
      </c>
      <c r="E174" s="194"/>
      <c r="F174" s="45" t="str">
        <f t="shared" si="26"/>
        <v>-</v>
      </c>
    </row>
    <row r="175" spans="1:6" ht="12.75" customHeight="1" x14ac:dyDescent="0.2">
      <c r="A175" s="63">
        <v>3225</v>
      </c>
      <c r="B175" s="65" t="s">
        <v>399</v>
      </c>
      <c r="C175" s="247" t="s">
        <v>400</v>
      </c>
      <c r="D175" s="194">
        <v>3105.62</v>
      </c>
      <c r="E175" s="194">
        <v>3621.74</v>
      </c>
      <c r="F175" s="45">
        <f t="shared" si="26"/>
        <v>116.61890379376743</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1403.65</v>
      </c>
      <c r="E177" s="194">
        <v>2122.08</v>
      </c>
      <c r="F177" s="45">
        <f t="shared" si="26"/>
        <v>151.18298721191178</v>
      </c>
    </row>
    <row r="178" spans="1:6" ht="12.75" customHeight="1" x14ac:dyDescent="0.2">
      <c r="A178" s="63">
        <v>323</v>
      </c>
      <c r="B178" s="65" t="s">
        <v>405</v>
      </c>
      <c r="C178" s="247" t="s">
        <v>406</v>
      </c>
      <c r="D178" s="60">
        <f t="shared" ref="D178:E178" si="35">SUM(D179:D187)</f>
        <v>3148224.5500000003</v>
      </c>
      <c r="E178" s="60">
        <f t="shared" si="35"/>
        <v>3175295.93</v>
      </c>
      <c r="F178" s="45">
        <f t="shared" si="26"/>
        <v>100.85989355492447</v>
      </c>
    </row>
    <row r="179" spans="1:6" ht="12.75" customHeight="1" x14ac:dyDescent="0.2">
      <c r="A179" s="63">
        <v>3231</v>
      </c>
      <c r="B179" s="65" t="s">
        <v>407</v>
      </c>
      <c r="C179" s="247" t="s">
        <v>408</v>
      </c>
      <c r="D179" s="194">
        <v>86329.96</v>
      </c>
      <c r="E179" s="194">
        <v>106893.63</v>
      </c>
      <c r="F179" s="45">
        <f t="shared" si="26"/>
        <v>123.8198535016117</v>
      </c>
    </row>
    <row r="180" spans="1:6" ht="12.75" customHeight="1" x14ac:dyDescent="0.2">
      <c r="A180" s="63">
        <v>3232</v>
      </c>
      <c r="B180" s="65" t="s">
        <v>409</v>
      </c>
      <c r="C180" s="247" t="s">
        <v>410</v>
      </c>
      <c r="D180" s="194">
        <v>2117945.86</v>
      </c>
      <c r="E180" s="194">
        <v>1889836.49</v>
      </c>
      <c r="F180" s="45">
        <f t="shared" si="26"/>
        <v>89.229688335848209</v>
      </c>
    </row>
    <row r="181" spans="1:6" ht="12.75" customHeight="1" x14ac:dyDescent="0.2">
      <c r="A181" s="63">
        <v>3233</v>
      </c>
      <c r="B181" s="65" t="s">
        <v>411</v>
      </c>
      <c r="C181" s="247" t="s">
        <v>412</v>
      </c>
      <c r="D181" s="194">
        <v>90819.24</v>
      </c>
      <c r="E181" s="194">
        <v>107299.76</v>
      </c>
      <c r="F181" s="45">
        <f t="shared" si="26"/>
        <v>118.14650728193716</v>
      </c>
    </row>
    <row r="182" spans="1:6" ht="12.75" customHeight="1" x14ac:dyDescent="0.2">
      <c r="A182" s="63">
        <v>3234</v>
      </c>
      <c r="B182" s="65" t="s">
        <v>413</v>
      </c>
      <c r="C182" s="247" t="s">
        <v>414</v>
      </c>
      <c r="D182" s="194">
        <v>56547.83</v>
      </c>
      <c r="E182" s="194">
        <v>67355.679999999993</v>
      </c>
      <c r="F182" s="45">
        <f t="shared" si="26"/>
        <v>119.11275817303687</v>
      </c>
    </row>
    <row r="183" spans="1:6" ht="12.75" customHeight="1" x14ac:dyDescent="0.2">
      <c r="A183" s="63">
        <v>3235</v>
      </c>
      <c r="B183" s="64" t="s">
        <v>415</v>
      </c>
      <c r="C183" s="247" t="s">
        <v>416</v>
      </c>
      <c r="D183" s="194">
        <v>47177.26</v>
      </c>
      <c r="E183" s="194">
        <v>61905.11</v>
      </c>
      <c r="F183" s="45">
        <f t="shared" si="26"/>
        <v>131.21811228545278</v>
      </c>
    </row>
    <row r="184" spans="1:6" ht="12.75" customHeight="1" x14ac:dyDescent="0.2">
      <c r="A184" s="63">
        <v>3236</v>
      </c>
      <c r="B184" s="64" t="s">
        <v>417</v>
      </c>
      <c r="C184" s="247" t="s">
        <v>418</v>
      </c>
      <c r="D184" s="194">
        <v>69580.41</v>
      </c>
      <c r="E184" s="194">
        <v>26573.49</v>
      </c>
      <c r="F184" s="45">
        <f t="shared" si="26"/>
        <v>38.191051188114585</v>
      </c>
    </row>
    <row r="185" spans="1:6" ht="12.75" customHeight="1" x14ac:dyDescent="0.2">
      <c r="A185" s="63">
        <v>3237</v>
      </c>
      <c r="B185" s="64" t="s">
        <v>419</v>
      </c>
      <c r="C185" s="247" t="s">
        <v>420</v>
      </c>
      <c r="D185" s="194">
        <v>287634.02</v>
      </c>
      <c r="E185" s="194">
        <v>440008.17</v>
      </c>
      <c r="F185" s="45">
        <f t="shared" si="26"/>
        <v>152.97500970156449</v>
      </c>
    </row>
    <row r="186" spans="1:6" ht="12.75" customHeight="1" x14ac:dyDescent="0.2">
      <c r="A186" s="63">
        <v>3238</v>
      </c>
      <c r="B186" s="64" t="s">
        <v>421</v>
      </c>
      <c r="C186" s="247" t="s">
        <v>422</v>
      </c>
      <c r="D186" s="194">
        <v>75945.16</v>
      </c>
      <c r="E186" s="194">
        <v>107362.69</v>
      </c>
      <c r="F186" s="45">
        <f t="shared" si="26"/>
        <v>141.36870605052383</v>
      </c>
    </row>
    <row r="187" spans="1:6" ht="12.75" customHeight="1" x14ac:dyDescent="0.2">
      <c r="A187" s="63">
        <v>3239</v>
      </c>
      <c r="B187" s="64" t="s">
        <v>423</v>
      </c>
      <c r="C187" s="247" t="s">
        <v>424</v>
      </c>
      <c r="D187" s="194">
        <v>316244.81</v>
      </c>
      <c r="E187" s="194">
        <v>368060.91</v>
      </c>
      <c r="F187" s="45">
        <f t="shared" si="26"/>
        <v>116.38480644156657</v>
      </c>
    </row>
    <row r="188" spans="1:6" ht="12.75" customHeight="1" x14ac:dyDescent="0.2">
      <c r="A188" s="63">
        <v>324</v>
      </c>
      <c r="B188" s="64" t="s">
        <v>425</v>
      </c>
      <c r="C188" s="247" t="s">
        <v>426</v>
      </c>
      <c r="D188" s="194">
        <v>1290.5</v>
      </c>
      <c r="E188" s="194">
        <v>2965.66</v>
      </c>
      <c r="F188" s="45">
        <f t="shared" si="26"/>
        <v>229.80705153041455</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227082.57000000004</v>
      </c>
      <c r="E194" s="60">
        <f t="shared" si="36"/>
        <v>287364.78999999998</v>
      </c>
      <c r="F194" s="45">
        <f t="shared" si="26"/>
        <v>126.54638795042699</v>
      </c>
    </row>
    <row r="195" spans="1:6" ht="12.75" customHeight="1" x14ac:dyDescent="0.2">
      <c r="A195" s="63">
        <v>3291</v>
      </c>
      <c r="B195" s="183" t="s">
        <v>439</v>
      </c>
      <c r="C195" s="247" t="s">
        <v>440</v>
      </c>
      <c r="D195" s="194">
        <v>58869.98</v>
      </c>
      <c r="E195" s="194">
        <v>76820.179999999993</v>
      </c>
      <c r="F195" s="45">
        <f t="shared" si="26"/>
        <v>130.49126226983597</v>
      </c>
    </row>
    <row r="196" spans="1:6" ht="12.75" customHeight="1" x14ac:dyDescent="0.2">
      <c r="A196" s="63">
        <v>3292</v>
      </c>
      <c r="B196" s="64" t="s">
        <v>441</v>
      </c>
      <c r="C196" s="247" t="s">
        <v>442</v>
      </c>
      <c r="D196" s="194">
        <v>22053.93</v>
      </c>
      <c r="E196" s="194">
        <v>24679.119999999999</v>
      </c>
      <c r="F196" s="45">
        <f t="shared" si="26"/>
        <v>111.90350200621839</v>
      </c>
    </row>
    <row r="197" spans="1:6" ht="12.75" customHeight="1" x14ac:dyDescent="0.2">
      <c r="A197" s="63">
        <v>3293</v>
      </c>
      <c r="B197" s="64" t="s">
        <v>443</v>
      </c>
      <c r="C197" s="247" t="s">
        <v>444</v>
      </c>
      <c r="D197" s="194">
        <v>19892.47</v>
      </c>
      <c r="E197" s="194">
        <v>47234.97</v>
      </c>
      <c r="F197" s="45">
        <f t="shared" si="26"/>
        <v>237.45150803293907</v>
      </c>
    </row>
    <row r="198" spans="1:6" ht="12.75" customHeight="1" x14ac:dyDescent="0.2">
      <c r="A198" s="63">
        <v>3294</v>
      </c>
      <c r="B198" s="64" t="s">
        <v>445</v>
      </c>
      <c r="C198" s="247" t="s">
        <v>446</v>
      </c>
      <c r="D198" s="194">
        <v>9872.6</v>
      </c>
      <c r="E198" s="194">
        <v>10961.83</v>
      </c>
      <c r="F198" s="45">
        <f t="shared" si="26"/>
        <v>111.03285861880354</v>
      </c>
    </row>
    <row r="199" spans="1:6" ht="12.75" customHeight="1" x14ac:dyDescent="0.2">
      <c r="A199" s="63">
        <v>3295</v>
      </c>
      <c r="B199" s="64" t="s">
        <v>447</v>
      </c>
      <c r="C199" s="247" t="s">
        <v>448</v>
      </c>
      <c r="D199" s="194">
        <v>97553.8</v>
      </c>
      <c r="E199" s="194">
        <v>117401.02</v>
      </c>
      <c r="F199" s="45">
        <f t="shared" si="26"/>
        <v>120.34489686716458</v>
      </c>
    </row>
    <row r="200" spans="1:6" ht="12.75" customHeight="1" x14ac:dyDescent="0.2">
      <c r="A200" s="63" t="s">
        <v>449</v>
      </c>
      <c r="B200" s="64" t="s">
        <v>450</v>
      </c>
      <c r="C200" s="247" t="s">
        <v>449</v>
      </c>
      <c r="D200" s="194">
        <v>2010.7</v>
      </c>
      <c r="E200" s="194"/>
      <c r="F200" s="45">
        <f t="shared" si="26"/>
        <v>0</v>
      </c>
    </row>
    <row r="201" spans="1:6" ht="12.75" customHeight="1" x14ac:dyDescent="0.2">
      <c r="A201" s="63">
        <v>3299</v>
      </c>
      <c r="B201" s="64" t="s">
        <v>451</v>
      </c>
      <c r="C201" s="247" t="s">
        <v>452</v>
      </c>
      <c r="D201" s="194">
        <v>16829.09</v>
      </c>
      <c r="E201" s="194">
        <v>10267.67</v>
      </c>
      <c r="F201" s="45">
        <f t="shared" si="26"/>
        <v>61.011439121188374</v>
      </c>
    </row>
    <row r="202" spans="1:6" ht="12.75" customHeight="1" x14ac:dyDescent="0.2">
      <c r="A202" s="63">
        <v>34</v>
      </c>
      <c r="B202" s="183" t="s">
        <v>453</v>
      </c>
      <c r="C202" s="247" t="s">
        <v>454</v>
      </c>
      <c r="D202" s="60">
        <f t="shared" ref="D202:E202" si="37">D203+D208+D216</f>
        <v>43665.68</v>
      </c>
      <c r="E202" s="60">
        <f t="shared" si="37"/>
        <v>41959.05</v>
      </c>
      <c r="F202" s="45">
        <f t="shared" si="26"/>
        <v>96.091598710932715</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25736.670000000002</v>
      </c>
      <c r="E208" s="60">
        <f t="shared" si="39"/>
        <v>22044.38</v>
      </c>
      <c r="F208" s="45">
        <f t="shared" si="26"/>
        <v>85.653583000442552</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24015.81</v>
      </c>
      <c r="E211" s="194">
        <v>22044.38</v>
      </c>
      <c r="F211" s="45">
        <f t="shared" si="26"/>
        <v>91.791115935710692</v>
      </c>
    </row>
    <row r="212" spans="1:6" ht="12.75" customHeight="1" x14ac:dyDescent="0.2">
      <c r="A212" s="63">
        <v>3425</v>
      </c>
      <c r="B212" s="64" t="s">
        <v>473</v>
      </c>
      <c r="C212" s="247" t="s">
        <v>474</v>
      </c>
      <c r="D212" s="194">
        <v>1720.86</v>
      </c>
      <c r="E212" s="194"/>
      <c r="F212" s="45">
        <f t="shared" si="26"/>
        <v>0</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17929.009999999998</v>
      </c>
      <c r="E216" s="60">
        <f t="shared" si="40"/>
        <v>19914.670000000002</v>
      </c>
      <c r="F216" s="45">
        <f t="shared" si="26"/>
        <v>111.07512350096297</v>
      </c>
    </row>
    <row r="217" spans="1:6" ht="12.75" customHeight="1" x14ac:dyDescent="0.2">
      <c r="A217" s="63">
        <v>3431</v>
      </c>
      <c r="B217" s="182" t="s">
        <v>483</v>
      </c>
      <c r="C217" s="247" t="s">
        <v>484</v>
      </c>
      <c r="D217" s="194">
        <v>17908.189999999999</v>
      </c>
      <c r="E217" s="194">
        <v>19909.240000000002</v>
      </c>
      <c r="F217" s="45">
        <f t="shared" si="26"/>
        <v>111.17393773463429</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20.82</v>
      </c>
      <c r="E219" s="194">
        <v>5.43</v>
      </c>
      <c r="F219" s="45">
        <f t="shared" si="26"/>
        <v>26.080691642651292</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0</v>
      </c>
      <c r="E221" s="60">
        <f t="shared" si="41"/>
        <v>0</v>
      </c>
      <c r="F221" s="45" t="str">
        <f t="shared" si="26"/>
        <v>-</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2766270.79</v>
      </c>
      <c r="E230" s="60">
        <f>E231+E234+E237+E242+E246+E250+E254+E257</f>
        <v>3357505.59</v>
      </c>
      <c r="F230" s="45">
        <f t="shared" ref="F230:F245" si="44">IF(D230&lt;&gt;0,IF(E230/D230&gt;=100,"&gt;&gt;100",E230/D230*100),"-")</f>
        <v>121.37299074759053</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929.06</v>
      </c>
      <c r="E237" s="60">
        <f t="shared" si="47"/>
        <v>29826.21</v>
      </c>
      <c r="F237" s="45">
        <f t="shared" si="44"/>
        <v>3210.3642391234152</v>
      </c>
    </row>
    <row r="238" spans="1:6" ht="12" x14ac:dyDescent="0.2">
      <c r="A238" s="63">
        <v>3631</v>
      </c>
      <c r="B238" s="65" t="s">
        <v>525</v>
      </c>
      <c r="C238" s="247" t="s">
        <v>526</v>
      </c>
      <c r="D238" s="194">
        <v>929.06</v>
      </c>
      <c r="E238" s="194">
        <v>29826.21</v>
      </c>
      <c r="F238" s="45">
        <f t="shared" si="44"/>
        <v>3210.3642391234152</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353172.27</v>
      </c>
      <c r="E246" s="60">
        <f t="shared" si="48"/>
        <v>506246.44</v>
      </c>
      <c r="F246" s="45">
        <f t="shared" ref="F246:F249" si="49">IF(D246&lt;&gt;0,IF(E246/D246&gt;=100,"&gt;&gt;100",E246/D246*100),"-")</f>
        <v>143.34263559253958</v>
      </c>
    </row>
    <row r="247" spans="1:6" ht="12.75" customHeight="1" x14ac:dyDescent="0.2">
      <c r="A247" s="63" t="s">
        <v>540</v>
      </c>
      <c r="B247" s="64" t="s">
        <v>541</v>
      </c>
      <c r="C247" s="247" t="s">
        <v>540</v>
      </c>
      <c r="D247" s="194">
        <v>261317.94</v>
      </c>
      <c r="E247" s="194">
        <v>408226.25</v>
      </c>
      <c r="F247" s="45">
        <f t="shared" si="49"/>
        <v>156.21822596642235</v>
      </c>
    </row>
    <row r="248" spans="1:6" ht="12.75" customHeight="1" x14ac:dyDescent="0.2">
      <c r="A248" s="63" t="s">
        <v>542</v>
      </c>
      <c r="B248" s="64" t="s">
        <v>543</v>
      </c>
      <c r="C248" s="247" t="s">
        <v>542</v>
      </c>
      <c r="D248" s="194">
        <v>91854.33</v>
      </c>
      <c r="E248" s="194">
        <v>98020.19</v>
      </c>
      <c r="F248" s="45">
        <f t="shared" si="49"/>
        <v>106.71265034538928</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2412169.46</v>
      </c>
      <c r="E250" s="60">
        <f t="shared" si="50"/>
        <v>2821432.94</v>
      </c>
      <c r="F250" s="45">
        <f t="shared" ref="F250:F253" si="51">IF(D250&lt;&gt;0,IF(E250/D250&gt;=100,"&gt;&gt;100",E250/D250*100),"-")</f>
        <v>116.96661394593728</v>
      </c>
    </row>
    <row r="251" spans="1:6" ht="24" x14ac:dyDescent="0.2">
      <c r="A251" s="63">
        <v>3672</v>
      </c>
      <c r="B251" s="64" t="s">
        <v>548</v>
      </c>
      <c r="C251" s="247" t="s">
        <v>549</v>
      </c>
      <c r="D251" s="194">
        <v>2387403.2000000002</v>
      </c>
      <c r="E251" s="194">
        <v>2807270.18</v>
      </c>
      <c r="F251" s="45">
        <f t="shared" si="51"/>
        <v>117.58676456494655</v>
      </c>
    </row>
    <row r="252" spans="1:6" ht="24" x14ac:dyDescent="0.2">
      <c r="A252" s="63">
        <v>3673</v>
      </c>
      <c r="B252" s="64" t="s">
        <v>550</v>
      </c>
      <c r="C252" s="247" t="s">
        <v>551</v>
      </c>
      <c r="D252" s="194">
        <v>24766.26</v>
      </c>
      <c r="E252" s="194">
        <v>14162.76</v>
      </c>
      <c r="F252" s="45">
        <f t="shared" si="51"/>
        <v>57.185703453004209</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439303.63</v>
      </c>
      <c r="E262" s="60">
        <f t="shared" si="55"/>
        <v>583689.42999999993</v>
      </c>
      <c r="F262" s="45">
        <f t="shared" ref="F262:F268" si="56">IF(D262&lt;&gt;0,IF(E262/D262&gt;=100,"&gt;&gt;100",E262/D262*100),"-")</f>
        <v>132.86697175709654</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439303.63</v>
      </c>
      <c r="E269" s="60">
        <f t="shared" si="58"/>
        <v>583689.42999999993</v>
      </c>
      <c r="F269" s="45">
        <f t="shared" ref="F269:F272" si="59">IF(D269&lt;&gt;0,IF(E269/D269&gt;=100,"&gt;&gt;100",E269/D269*100),"-")</f>
        <v>132.86697175709654</v>
      </c>
    </row>
    <row r="270" spans="1:6" ht="12.75" customHeight="1" x14ac:dyDescent="0.2">
      <c r="A270" s="63">
        <v>3721</v>
      </c>
      <c r="B270" s="65" t="s">
        <v>580</v>
      </c>
      <c r="C270" s="247" t="s">
        <v>581</v>
      </c>
      <c r="D270" s="194">
        <v>358827.55</v>
      </c>
      <c r="E270" s="194">
        <v>457187.05</v>
      </c>
      <c r="F270" s="45">
        <f t="shared" si="59"/>
        <v>127.41135679242019</v>
      </c>
    </row>
    <row r="271" spans="1:6" ht="12.75" customHeight="1" x14ac:dyDescent="0.2">
      <c r="A271" s="63">
        <v>3722</v>
      </c>
      <c r="B271" s="65" t="s">
        <v>582</v>
      </c>
      <c r="C271" s="247" t="s">
        <v>583</v>
      </c>
      <c r="D271" s="194">
        <v>80476.08</v>
      </c>
      <c r="E271" s="194">
        <v>126502.38</v>
      </c>
      <c r="F271" s="45">
        <f t="shared" si="59"/>
        <v>157.19252229979392</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1032059.9399999998</v>
      </c>
      <c r="E273" s="60">
        <f t="shared" si="60"/>
        <v>1125426.1199999999</v>
      </c>
      <c r="F273" s="45">
        <f t="shared" ref="F273:F277" si="61">IF(D273&lt;&gt;0,IF(E273/D273&gt;=100,"&gt;&gt;100",E273/D273*100),"-")</f>
        <v>109.04658502683478</v>
      </c>
    </row>
    <row r="274" spans="1:6" ht="12.75" customHeight="1" x14ac:dyDescent="0.2">
      <c r="A274" s="63">
        <v>381</v>
      </c>
      <c r="B274" s="64" t="s">
        <v>588</v>
      </c>
      <c r="C274" s="247" t="s">
        <v>589</v>
      </c>
      <c r="D274" s="60">
        <f t="shared" ref="D274:E274" si="62">SUM(D275:D277)</f>
        <v>828628.39999999991</v>
      </c>
      <c r="E274" s="60">
        <f t="shared" si="62"/>
        <v>774776</v>
      </c>
      <c r="F274" s="45">
        <f t="shared" si="61"/>
        <v>93.501019274743669</v>
      </c>
    </row>
    <row r="275" spans="1:6" ht="12.75" customHeight="1" x14ac:dyDescent="0.2">
      <c r="A275" s="63">
        <v>3811</v>
      </c>
      <c r="B275" s="64" t="s">
        <v>590</v>
      </c>
      <c r="C275" s="247" t="s">
        <v>591</v>
      </c>
      <c r="D275" s="194">
        <v>813082.21</v>
      </c>
      <c r="E275" s="194">
        <v>774776</v>
      </c>
      <c r="F275" s="45">
        <f t="shared" si="61"/>
        <v>95.288765449683126</v>
      </c>
    </row>
    <row r="276" spans="1:6" ht="12.75" customHeight="1" x14ac:dyDescent="0.2">
      <c r="A276" s="63">
        <v>3812</v>
      </c>
      <c r="B276" s="64" t="s">
        <v>592</v>
      </c>
      <c r="C276" s="247" t="s">
        <v>593</v>
      </c>
      <c r="D276" s="194">
        <v>15546.19</v>
      </c>
      <c r="E276" s="194"/>
      <c r="F276" s="45">
        <f t="shared" si="61"/>
        <v>0</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110981.95</v>
      </c>
      <c r="E278" s="60">
        <f t="shared" si="63"/>
        <v>193576.25</v>
      </c>
      <c r="F278" s="45">
        <f t="shared" ref="F278:F282" si="64">IF(D278&lt;&gt;0,IF(E278/D278&gt;=100,"&gt;&gt;100",E278/D278*100),"-")</f>
        <v>174.4213811344998</v>
      </c>
    </row>
    <row r="279" spans="1:6" ht="12.75" customHeight="1" x14ac:dyDescent="0.2">
      <c r="A279" s="63">
        <v>3821</v>
      </c>
      <c r="B279" s="64" t="s">
        <v>598</v>
      </c>
      <c r="C279" s="247" t="s">
        <v>599</v>
      </c>
      <c r="D279" s="194">
        <v>110981.95</v>
      </c>
      <c r="E279" s="194">
        <v>193576.25</v>
      </c>
      <c r="F279" s="45">
        <f t="shared" si="64"/>
        <v>174.4213811344998</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24252.71</v>
      </c>
      <c r="F283" s="45" t="str">
        <f t="shared" ref="F283:F294" si="66">IF(D283&lt;&gt;0,IF(E283/D283&gt;=100,"&gt;&gt;100",E283/D283*100),"-")</f>
        <v>-</v>
      </c>
    </row>
    <row r="284" spans="1:6" ht="12.75" customHeight="1" x14ac:dyDescent="0.2">
      <c r="A284" s="63">
        <v>3831</v>
      </c>
      <c r="B284" s="64" t="s">
        <v>608</v>
      </c>
      <c r="C284" s="247" t="s">
        <v>609</v>
      </c>
      <c r="D284" s="194">
        <v>0</v>
      </c>
      <c r="E284" s="194">
        <v>24252.71</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92449.59</v>
      </c>
      <c r="E289" s="60">
        <f t="shared" si="67"/>
        <v>132821.16</v>
      </c>
      <c r="F289" s="45">
        <f t="shared" si="66"/>
        <v>143.66873882296287</v>
      </c>
    </row>
    <row r="290" spans="1:6" ht="24" x14ac:dyDescent="0.2">
      <c r="A290" s="63">
        <v>3861</v>
      </c>
      <c r="B290" s="64" t="s">
        <v>619</v>
      </c>
      <c r="C290" s="247" t="s">
        <v>620</v>
      </c>
      <c r="D290" s="194">
        <v>92449.59</v>
      </c>
      <c r="E290" s="194">
        <v>132821.16</v>
      </c>
      <c r="F290" s="45">
        <f t="shared" si="66"/>
        <v>143.66873882296287</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8801681.7899999991</v>
      </c>
      <c r="E299" s="60">
        <f>E152-E297+E298</f>
        <v>9873477.459999999</v>
      </c>
      <c r="F299" s="45">
        <f t="shared" si="68"/>
        <v>112.17716904078171</v>
      </c>
    </row>
    <row r="300" spans="1:6" ht="12.75" customHeight="1" x14ac:dyDescent="0.2">
      <c r="A300" s="63" t="s">
        <v>629</v>
      </c>
      <c r="B300" s="64" t="s">
        <v>640</v>
      </c>
      <c r="C300" s="247" t="s">
        <v>641</v>
      </c>
      <c r="D300" s="60">
        <f>IF(D6&gt;=D299,D6-D299,0)</f>
        <v>8099765.1400000006</v>
      </c>
      <c r="E300" s="60">
        <f>IF(E6&gt;=E299,E6-E299,0)</f>
        <v>3645287.84</v>
      </c>
      <c r="F300" s="45">
        <f t="shared" si="68"/>
        <v>45.004858498897157</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968374.66</v>
      </c>
      <c r="E302" s="194">
        <v>652582.01</v>
      </c>
      <c r="F302" s="45">
        <f t="shared" si="68"/>
        <v>67.38941413440125</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250492.33</v>
      </c>
      <c r="E304" s="194">
        <v>739075.6</v>
      </c>
      <c r="F304" s="45">
        <f t="shared" si="68"/>
        <v>295.04919372181979</v>
      </c>
    </row>
    <row r="305" spans="1:6" ht="12" x14ac:dyDescent="0.2">
      <c r="A305" s="63">
        <v>9661</v>
      </c>
      <c r="B305" s="220" t="s">
        <v>650</v>
      </c>
      <c r="C305" s="247" t="s">
        <v>651</v>
      </c>
      <c r="D305" s="194">
        <v>0</v>
      </c>
      <c r="E305" s="194">
        <v>0</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305250.34999999998</v>
      </c>
      <c r="E308" s="60">
        <f t="shared" si="71"/>
        <v>1169649.79</v>
      </c>
      <c r="F308" s="45">
        <f t="shared" ref="F308:F428" si="72">IF(D308&lt;&gt;0,IF(E308/D308&gt;=100,"&gt;&gt;100",E308/D308*100),"-")</f>
        <v>383.17721503022028</v>
      </c>
    </row>
    <row r="309" spans="1:6" ht="12.75" customHeight="1" x14ac:dyDescent="0.2">
      <c r="A309" s="63">
        <v>71</v>
      </c>
      <c r="B309" s="64" t="s">
        <v>657</v>
      </c>
      <c r="C309" s="247" t="s">
        <v>658</v>
      </c>
      <c r="D309" s="60">
        <f t="shared" ref="D309:E309" si="73">D310+D314</f>
        <v>305080.21999999997</v>
      </c>
      <c r="E309" s="60">
        <f t="shared" si="73"/>
        <v>1169533.26</v>
      </c>
      <c r="F309" s="45">
        <f t="shared" si="72"/>
        <v>383.35269982432823</v>
      </c>
    </row>
    <row r="310" spans="1:6" ht="24" x14ac:dyDescent="0.2">
      <c r="A310" s="63">
        <v>711</v>
      </c>
      <c r="B310" s="64" t="s">
        <v>659</v>
      </c>
      <c r="C310" s="247" t="s">
        <v>660</v>
      </c>
      <c r="D310" s="60">
        <f t="shared" ref="D310:E310" si="74">SUM(D311:D313)</f>
        <v>305080.21999999997</v>
      </c>
      <c r="E310" s="60">
        <f t="shared" si="74"/>
        <v>1169533.26</v>
      </c>
      <c r="F310" s="45">
        <f t="shared" si="72"/>
        <v>383.35269982432823</v>
      </c>
    </row>
    <row r="311" spans="1:6" ht="12.75" customHeight="1" x14ac:dyDescent="0.2">
      <c r="A311" s="63">
        <v>7111</v>
      </c>
      <c r="B311" s="64" t="s">
        <v>661</v>
      </c>
      <c r="C311" s="247" t="s">
        <v>662</v>
      </c>
      <c r="D311" s="194">
        <v>305080.21999999997</v>
      </c>
      <c r="E311" s="194">
        <v>1169533.26</v>
      </c>
      <c r="F311" s="45">
        <f t="shared" si="72"/>
        <v>383.35269982432823</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170.13</v>
      </c>
      <c r="E321" s="60">
        <f t="shared" si="76"/>
        <v>116.53</v>
      </c>
      <c r="F321" s="45">
        <f t="shared" si="72"/>
        <v>68.494680538411799</v>
      </c>
    </row>
    <row r="322" spans="1:6" ht="12.75" customHeight="1" x14ac:dyDescent="0.2">
      <c r="A322" s="63">
        <v>721</v>
      </c>
      <c r="B322" s="64" t="s">
        <v>683</v>
      </c>
      <c r="C322" s="247" t="s">
        <v>684</v>
      </c>
      <c r="D322" s="60">
        <f t="shared" ref="D322:E322" si="77">SUM(D323:D326)</f>
        <v>170.13</v>
      </c>
      <c r="E322" s="60">
        <f t="shared" si="77"/>
        <v>116.53</v>
      </c>
      <c r="F322" s="45">
        <f t="shared" si="72"/>
        <v>68.494680538411799</v>
      </c>
    </row>
    <row r="323" spans="1:6" ht="12.75" customHeight="1" x14ac:dyDescent="0.2">
      <c r="A323" s="63">
        <v>7211</v>
      </c>
      <c r="B323" s="64" t="s">
        <v>685</v>
      </c>
      <c r="C323" s="247" t="s">
        <v>686</v>
      </c>
      <c r="D323" s="194">
        <v>170.13</v>
      </c>
      <c r="E323" s="194">
        <v>116.53</v>
      </c>
      <c r="F323" s="45">
        <f t="shared" si="72"/>
        <v>68.494680538411799</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3886361.78</v>
      </c>
      <c r="E360" s="60">
        <f t="shared" si="86"/>
        <v>8651280.5999999996</v>
      </c>
      <c r="F360" s="45">
        <f t="shared" si="72"/>
        <v>222.60615685655495</v>
      </c>
    </row>
    <row r="361" spans="1:6" ht="12.75" customHeight="1" x14ac:dyDescent="0.2">
      <c r="A361" s="63">
        <v>41</v>
      </c>
      <c r="B361" s="64" t="s">
        <v>761</v>
      </c>
      <c r="C361" s="247" t="s">
        <v>762</v>
      </c>
      <c r="D361" s="60">
        <f t="shared" ref="D361:E361" si="87">D362+D366</f>
        <v>644639.38</v>
      </c>
      <c r="E361" s="60">
        <f t="shared" si="87"/>
        <v>545934.09</v>
      </c>
      <c r="F361" s="45">
        <f t="shared" si="72"/>
        <v>84.688293476579105</v>
      </c>
    </row>
    <row r="362" spans="1:6" ht="12.75" customHeight="1" x14ac:dyDescent="0.2">
      <c r="A362" s="63">
        <v>411</v>
      </c>
      <c r="B362" s="64" t="s">
        <v>763</v>
      </c>
      <c r="C362" s="247" t="s">
        <v>764</v>
      </c>
      <c r="D362" s="60">
        <f t="shared" ref="D362:E362" si="88">SUM(D363:D365)</f>
        <v>192959.35999999999</v>
      </c>
      <c r="E362" s="60">
        <f t="shared" si="88"/>
        <v>73492.479999999996</v>
      </c>
      <c r="F362" s="45">
        <f t="shared" si="72"/>
        <v>38.08702516426257</v>
      </c>
    </row>
    <row r="363" spans="1:6" ht="12.75" customHeight="1" x14ac:dyDescent="0.2">
      <c r="A363" s="63">
        <v>4111</v>
      </c>
      <c r="B363" s="64" t="s">
        <v>661</v>
      </c>
      <c r="C363" s="247" t="s">
        <v>765</v>
      </c>
      <c r="D363" s="194">
        <v>192959.35999999999</v>
      </c>
      <c r="E363" s="194">
        <v>73492.479999999996</v>
      </c>
      <c r="F363" s="45">
        <f t="shared" si="72"/>
        <v>38.08702516426257</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451680.02</v>
      </c>
      <c r="E366" s="60">
        <f t="shared" si="89"/>
        <v>472441.61</v>
      </c>
      <c r="F366" s="45">
        <f t="shared" si="72"/>
        <v>104.59652609827639</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19481.95</v>
      </c>
      <c r="E369" s="194">
        <v>36163.660000000003</v>
      </c>
      <c r="F369" s="45">
        <f t="shared" si="72"/>
        <v>185.62649016140583</v>
      </c>
    </row>
    <row r="370" spans="1:6" ht="12.75" customHeight="1" x14ac:dyDescent="0.2">
      <c r="A370" s="63">
        <v>4124</v>
      </c>
      <c r="B370" s="64" t="s">
        <v>675</v>
      </c>
      <c r="C370" s="247" t="s">
        <v>774</v>
      </c>
      <c r="D370" s="194">
        <v>376543.57</v>
      </c>
      <c r="E370" s="194">
        <v>430059.2</v>
      </c>
      <c r="F370" s="45">
        <f t="shared" si="72"/>
        <v>114.21233404676117</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55654.5</v>
      </c>
      <c r="E372" s="194">
        <v>6218.75</v>
      </c>
      <c r="F372" s="45">
        <f t="shared" si="72"/>
        <v>11.173849374264435</v>
      </c>
    </row>
    <row r="373" spans="1:6" ht="24" x14ac:dyDescent="0.2">
      <c r="A373" s="63">
        <v>42</v>
      </c>
      <c r="B373" s="183" t="s">
        <v>777</v>
      </c>
      <c r="C373" s="247" t="s">
        <v>778</v>
      </c>
      <c r="D373" s="60">
        <f t="shared" ref="D373:E373" si="90">D374+D379+D388+D393+D398+D401</f>
        <v>2267086.63</v>
      </c>
      <c r="E373" s="60">
        <f t="shared" si="90"/>
        <v>8059946.5099999998</v>
      </c>
      <c r="F373" s="45">
        <f t="shared" si="72"/>
        <v>355.52000542652399</v>
      </c>
    </row>
    <row r="374" spans="1:6" ht="12.75" customHeight="1" x14ac:dyDescent="0.2">
      <c r="A374" s="63">
        <v>421</v>
      </c>
      <c r="B374" s="64" t="s">
        <v>779</v>
      </c>
      <c r="C374" s="247" t="s">
        <v>780</v>
      </c>
      <c r="D374" s="60">
        <f t="shared" ref="D374:E374" si="91">SUM(D375:D378)</f>
        <v>1736092.91</v>
      </c>
      <c r="E374" s="60">
        <f t="shared" si="91"/>
        <v>7214781.5599999996</v>
      </c>
      <c r="F374" s="45">
        <f t="shared" si="72"/>
        <v>415.57577468592967</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874002.72</v>
      </c>
      <c r="E376" s="194">
        <v>6337892.1399999997</v>
      </c>
      <c r="F376" s="45">
        <f t="shared" si="72"/>
        <v>725.15702697126619</v>
      </c>
    </row>
    <row r="377" spans="1:6" ht="12.75" customHeight="1" x14ac:dyDescent="0.2">
      <c r="A377" s="63">
        <v>4213</v>
      </c>
      <c r="B377" s="64" t="s">
        <v>689</v>
      </c>
      <c r="C377" s="247" t="s">
        <v>783</v>
      </c>
      <c r="D377" s="194">
        <v>526284.37</v>
      </c>
      <c r="E377" s="194">
        <v>295860.24</v>
      </c>
      <c r="F377" s="45">
        <f t="shared" si="72"/>
        <v>56.216801574403583</v>
      </c>
    </row>
    <row r="378" spans="1:6" ht="12.75" customHeight="1" x14ac:dyDescent="0.2">
      <c r="A378" s="63">
        <v>4214</v>
      </c>
      <c r="B378" s="64" t="s">
        <v>691</v>
      </c>
      <c r="C378" s="247" t="s">
        <v>784</v>
      </c>
      <c r="D378" s="194">
        <v>335805.82</v>
      </c>
      <c r="E378" s="194">
        <v>581029.18000000005</v>
      </c>
      <c r="F378" s="45">
        <f t="shared" si="72"/>
        <v>173.02534542135095</v>
      </c>
    </row>
    <row r="379" spans="1:6" ht="12.75" customHeight="1" x14ac:dyDescent="0.2">
      <c r="A379" s="63">
        <v>422</v>
      </c>
      <c r="B379" s="64" t="s">
        <v>785</v>
      </c>
      <c r="C379" s="247" t="s">
        <v>786</v>
      </c>
      <c r="D379" s="60">
        <f t="shared" ref="D379:E379" si="92">SUM(D380:D387)</f>
        <v>249103.08000000002</v>
      </c>
      <c r="E379" s="60">
        <f t="shared" si="92"/>
        <v>418425.07</v>
      </c>
      <c r="F379" s="45">
        <f t="shared" si="72"/>
        <v>167.97266015337905</v>
      </c>
    </row>
    <row r="380" spans="1:6" ht="12.75" customHeight="1" x14ac:dyDescent="0.2">
      <c r="A380" s="63">
        <v>4221</v>
      </c>
      <c r="B380" s="64" t="s">
        <v>695</v>
      </c>
      <c r="C380" s="247" t="s">
        <v>787</v>
      </c>
      <c r="D380" s="194">
        <v>67290.720000000001</v>
      </c>
      <c r="E380" s="194">
        <v>68947.429999999993</v>
      </c>
      <c r="F380" s="45">
        <f t="shared" si="72"/>
        <v>102.46201853687995</v>
      </c>
    </row>
    <row r="381" spans="1:6" ht="12.75" customHeight="1" x14ac:dyDescent="0.2">
      <c r="A381" s="63">
        <v>4222</v>
      </c>
      <c r="B381" s="64" t="s">
        <v>788</v>
      </c>
      <c r="C381" s="247" t="s">
        <v>789</v>
      </c>
      <c r="D381" s="194">
        <v>932.63</v>
      </c>
      <c r="E381" s="194"/>
      <c r="F381" s="45">
        <f t="shared" si="72"/>
        <v>0</v>
      </c>
    </row>
    <row r="382" spans="1:6" ht="12.75" customHeight="1" x14ac:dyDescent="0.2">
      <c r="A382" s="63">
        <v>4223</v>
      </c>
      <c r="B382" s="64" t="s">
        <v>699</v>
      </c>
      <c r="C382" s="247" t="s">
        <v>790</v>
      </c>
      <c r="D382" s="194">
        <v>5333.5</v>
      </c>
      <c r="E382" s="194">
        <v>38060.31</v>
      </c>
      <c r="F382" s="45">
        <f t="shared" si="72"/>
        <v>713.60851223399266</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8125</v>
      </c>
      <c r="E385" s="194">
        <v>654.5</v>
      </c>
      <c r="F385" s="45">
        <f t="shared" si="72"/>
        <v>8.0553846153846163</v>
      </c>
    </row>
    <row r="386" spans="1:6" ht="12.75" customHeight="1" x14ac:dyDescent="0.2">
      <c r="A386" s="63">
        <v>4227</v>
      </c>
      <c r="B386" s="183" t="s">
        <v>707</v>
      </c>
      <c r="C386" s="247" t="s">
        <v>794</v>
      </c>
      <c r="D386" s="194">
        <v>167421.23000000001</v>
      </c>
      <c r="E386" s="194">
        <v>310762.83</v>
      </c>
      <c r="F386" s="45">
        <f t="shared" si="72"/>
        <v>185.61733777729384</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0</v>
      </c>
      <c r="F388" s="45" t="str">
        <f t="shared" si="72"/>
        <v>-</v>
      </c>
    </row>
    <row r="389" spans="1:6" ht="12.75" customHeight="1" x14ac:dyDescent="0.2">
      <c r="A389" s="63">
        <v>4231</v>
      </c>
      <c r="B389" s="64" t="s">
        <v>713</v>
      </c>
      <c r="C389" s="247" t="s">
        <v>798</v>
      </c>
      <c r="D389" s="194">
        <v>0</v>
      </c>
      <c r="E389" s="194"/>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350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c r="E395" s="194">
        <v>350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281890.64</v>
      </c>
      <c r="E401" s="60">
        <f t="shared" si="96"/>
        <v>426389.88</v>
      </c>
      <c r="F401" s="45">
        <f t="shared" si="72"/>
        <v>151.26074423755253</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8250</v>
      </c>
      <c r="E403" s="194">
        <v>4051.13</v>
      </c>
      <c r="F403" s="45">
        <f t="shared" si="72"/>
        <v>49.104606060606059</v>
      </c>
    </row>
    <row r="404" spans="1:6" ht="12.75" customHeight="1" x14ac:dyDescent="0.2">
      <c r="A404" s="63">
        <v>4263</v>
      </c>
      <c r="B404" s="64" t="s">
        <v>743</v>
      </c>
      <c r="C404" s="247" t="s">
        <v>818</v>
      </c>
      <c r="D404" s="194">
        <v>273640.64</v>
      </c>
      <c r="E404" s="194">
        <v>422338.75</v>
      </c>
      <c r="F404" s="45">
        <f t="shared" si="72"/>
        <v>154.34065276268905</v>
      </c>
    </row>
    <row r="405" spans="1:6" ht="12.75" customHeight="1" x14ac:dyDescent="0.2">
      <c r="A405" s="63">
        <v>4264</v>
      </c>
      <c r="B405" s="64" t="s">
        <v>745</v>
      </c>
      <c r="C405" s="247" t="s">
        <v>819</v>
      </c>
      <c r="D405" s="194">
        <v>0</v>
      </c>
      <c r="E405" s="194"/>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974635.77</v>
      </c>
      <c r="E412" s="60">
        <f t="shared" si="100"/>
        <v>45400</v>
      </c>
      <c r="F412" s="45">
        <f t="shared" si="72"/>
        <v>4.6581503980712711</v>
      </c>
    </row>
    <row r="413" spans="1:6" ht="12.75" customHeight="1" x14ac:dyDescent="0.2">
      <c r="A413" s="63">
        <v>451</v>
      </c>
      <c r="B413" s="64" t="s">
        <v>832</v>
      </c>
      <c r="C413" s="247" t="s">
        <v>833</v>
      </c>
      <c r="D413" s="194">
        <v>974635.77</v>
      </c>
      <c r="E413" s="194">
        <v>45400</v>
      </c>
      <c r="F413" s="45">
        <f t="shared" si="72"/>
        <v>4.6581503980712711</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3581111.4299999997</v>
      </c>
      <c r="E418" s="60">
        <f t="shared" si="102"/>
        <v>7481630.8099999996</v>
      </c>
      <c r="F418" s="45">
        <f t="shared" si="72"/>
        <v>208.91924075090844</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1778206.04</v>
      </c>
      <c r="E420" s="194">
        <v>144486.64000000001</v>
      </c>
      <c r="F420" s="45">
        <f t="shared" si="72"/>
        <v>8.1254161075732263</v>
      </c>
    </row>
    <row r="421" spans="1:6" ht="12.75" customHeight="1" x14ac:dyDescent="0.2">
      <c r="A421" s="63">
        <v>97</v>
      </c>
      <c r="B421" s="220" t="s">
        <v>848</v>
      </c>
      <c r="C421" s="247" t="s">
        <v>849</v>
      </c>
      <c r="D421" s="194">
        <v>247.56</v>
      </c>
      <c r="E421" s="194">
        <v>0</v>
      </c>
      <c r="F421" s="45">
        <f t="shared" si="72"/>
        <v>0</v>
      </c>
    </row>
    <row r="422" spans="1:6" ht="12.75" customHeight="1" x14ac:dyDescent="0.2">
      <c r="A422" s="63" t="s">
        <v>629</v>
      </c>
      <c r="B422" s="64" t="s">
        <v>850</v>
      </c>
      <c r="C422" s="247" t="s">
        <v>851</v>
      </c>
      <c r="D422" s="60">
        <f>D6+D308</f>
        <v>17206697.280000001</v>
      </c>
      <c r="E422" s="60">
        <f>E6+E308</f>
        <v>14688415.09</v>
      </c>
      <c r="F422" s="45">
        <f t="shared" si="72"/>
        <v>85.364523191053649</v>
      </c>
    </row>
    <row r="423" spans="1:6" ht="12.75" customHeight="1" x14ac:dyDescent="0.2">
      <c r="A423" s="63" t="s">
        <v>629</v>
      </c>
      <c r="B423" s="64" t="s">
        <v>852</v>
      </c>
      <c r="C423" s="247" t="s">
        <v>853</v>
      </c>
      <c r="D423" s="60">
        <f t="shared" ref="D423:E423" si="103">D299+D360</f>
        <v>12688043.569999998</v>
      </c>
      <c r="E423" s="60">
        <f t="shared" si="103"/>
        <v>18524758.059999999</v>
      </c>
      <c r="F423" s="45">
        <f t="shared" si="72"/>
        <v>146.00169015655422</v>
      </c>
    </row>
    <row r="424" spans="1:6" ht="12.75" customHeight="1" x14ac:dyDescent="0.2">
      <c r="A424" s="63" t="s">
        <v>629</v>
      </c>
      <c r="B424" s="64" t="s">
        <v>854</v>
      </c>
      <c r="C424" s="247" t="s">
        <v>855</v>
      </c>
      <c r="D424" s="60">
        <f t="shared" ref="D424:E424" si="104">IF(D422&gt;=D423,D422-D423,0)</f>
        <v>4518653.7100000028</v>
      </c>
      <c r="E424" s="60">
        <f t="shared" si="104"/>
        <v>0</v>
      </c>
      <c r="F424" s="45">
        <f t="shared" si="72"/>
        <v>0</v>
      </c>
    </row>
    <row r="425" spans="1:6" ht="12.75" customHeight="1" x14ac:dyDescent="0.2">
      <c r="A425" s="63" t="s">
        <v>629</v>
      </c>
      <c r="B425" s="64" t="s">
        <v>856</v>
      </c>
      <c r="C425" s="247" t="s">
        <v>857</v>
      </c>
      <c r="D425" s="60">
        <f t="shared" ref="D425:E425" si="105">IF(D423&gt;=D422,D423-D422,0)</f>
        <v>0</v>
      </c>
      <c r="E425" s="60">
        <f t="shared" si="105"/>
        <v>3836342.9699999988</v>
      </c>
      <c r="F425" s="45" t="str">
        <f t="shared" si="72"/>
        <v>-</v>
      </c>
    </row>
    <row r="426" spans="1:6" ht="12.75" customHeight="1" x14ac:dyDescent="0.2">
      <c r="A426" s="251" t="s">
        <v>858</v>
      </c>
      <c r="B426" s="183" t="s">
        <v>859</v>
      </c>
      <c r="C426" s="252" t="s">
        <v>860</v>
      </c>
      <c r="D426" s="60">
        <f t="shared" ref="D426:E426" si="106">IF(D302-D303+D419-D420&gt;=0,D302-D303+D419-D420,0)</f>
        <v>0</v>
      </c>
      <c r="E426" s="60">
        <f t="shared" si="106"/>
        <v>508095.37</v>
      </c>
      <c r="F426" s="45" t="str">
        <f t="shared" si="72"/>
        <v>-</v>
      </c>
    </row>
    <row r="427" spans="1:6" ht="12.75" customHeight="1" x14ac:dyDescent="0.2">
      <c r="A427" s="251" t="s">
        <v>858</v>
      </c>
      <c r="B427" s="64" t="s">
        <v>861</v>
      </c>
      <c r="C427" s="252" t="s">
        <v>862</v>
      </c>
      <c r="D427" s="60">
        <f t="shared" ref="D427:E427" si="107">IF(D303-D302+D420-D419&gt;=0,D303-D302+D420-D419,0)</f>
        <v>809831.38</v>
      </c>
      <c r="E427" s="60">
        <f t="shared" si="107"/>
        <v>0</v>
      </c>
      <c r="F427" s="45">
        <f t="shared" si="72"/>
        <v>0</v>
      </c>
    </row>
    <row r="428" spans="1:6" ht="24" x14ac:dyDescent="0.2">
      <c r="A428" s="249" t="s">
        <v>863</v>
      </c>
      <c r="B428" s="243" t="s">
        <v>864</v>
      </c>
      <c r="C428" s="250" t="s">
        <v>865</v>
      </c>
      <c r="D428" s="81">
        <f t="shared" ref="D428:E428" si="108">D304+D421</f>
        <v>250739.88999999998</v>
      </c>
      <c r="E428" s="81">
        <f t="shared" si="108"/>
        <v>739075.6</v>
      </c>
      <c r="F428" s="61">
        <f t="shared" si="72"/>
        <v>294.75788634987435</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72225.820000000007</v>
      </c>
      <c r="E430" s="60">
        <f>E431+E466+E479+E491+E522</f>
        <v>3745012.75</v>
      </c>
      <c r="F430" s="45">
        <f t="shared" ref="F430:F651" si="109">IF(D430&lt;&gt;0,IF(E430/D430&gt;=100,"&gt;&gt;100",E430/D430*100),"-")</f>
        <v>5185.1439692896529</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72225.820000000007</v>
      </c>
      <c r="E491" s="60">
        <f t="shared" si="126"/>
        <v>3745012.75</v>
      </c>
      <c r="F491" s="45">
        <f t="shared" si="109"/>
        <v>5185.1439692896529</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72225.820000000007</v>
      </c>
      <c r="E502" s="60">
        <f t="shared" si="129"/>
        <v>3745012.75</v>
      </c>
      <c r="F502" s="45">
        <f t="shared" si="109"/>
        <v>5185.1439692896529</v>
      </c>
    </row>
    <row r="503" spans="1:6" ht="12.75" customHeight="1" x14ac:dyDescent="0.2">
      <c r="A503" s="63">
        <v>8443</v>
      </c>
      <c r="B503" s="64" t="s">
        <v>1013</v>
      </c>
      <c r="C503" s="247" t="s">
        <v>1014</v>
      </c>
      <c r="D503" s="194">
        <v>72225.820000000007</v>
      </c>
      <c r="E503" s="194">
        <v>3745012.75</v>
      </c>
      <c r="F503" s="45">
        <f t="shared" si="109"/>
        <v>5185.1439692896529</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3272952.7800000003</v>
      </c>
      <c r="E535" s="60">
        <f>E536+E571+E584+E597+E629</f>
        <v>575486.26</v>
      </c>
      <c r="F535" s="45">
        <f t="shared" si="109"/>
        <v>17.583090826015521</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355213.83</v>
      </c>
      <c r="E584" s="60">
        <f t="shared" si="147"/>
        <v>474992.36</v>
      </c>
      <c r="F584" s="45">
        <f t="shared" si="109"/>
        <v>133.72012007527971</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355213.83</v>
      </c>
      <c r="E589" s="60">
        <f t="shared" si="149"/>
        <v>474992.36</v>
      </c>
      <c r="F589" s="45">
        <f t="shared" si="109"/>
        <v>133.72012007527971</v>
      </c>
    </row>
    <row r="590" spans="1:6" ht="12.75" customHeight="1" x14ac:dyDescent="0.2">
      <c r="A590" s="63">
        <v>5321</v>
      </c>
      <c r="B590" s="65" t="s">
        <v>1179</v>
      </c>
      <c r="C590" s="247" t="s">
        <v>1180</v>
      </c>
      <c r="D590" s="194">
        <v>355213.83</v>
      </c>
      <c r="E590" s="194">
        <v>474992.36</v>
      </c>
      <c r="F590" s="45">
        <f t="shared" si="109"/>
        <v>133.72012007527971</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2917738.95</v>
      </c>
      <c r="E597" s="60">
        <f t="shared" si="152"/>
        <v>100493.9</v>
      </c>
      <c r="F597" s="45">
        <f t="shared" si="109"/>
        <v>3.4442389028668927</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2917738.95</v>
      </c>
      <c r="E609" s="60">
        <f t="shared" si="156"/>
        <v>100493.9</v>
      </c>
      <c r="F609" s="45">
        <f t="shared" si="109"/>
        <v>3.4442389028668927</v>
      </c>
    </row>
    <row r="610" spans="1:6" ht="24" x14ac:dyDescent="0.2">
      <c r="A610" s="63">
        <v>5443</v>
      </c>
      <c r="B610" s="64" t="s">
        <v>1217</v>
      </c>
      <c r="C610" s="247" t="s">
        <v>1218</v>
      </c>
      <c r="D610" s="194">
        <v>2917738.95</v>
      </c>
      <c r="E610" s="194">
        <v>100493.9</v>
      </c>
      <c r="F610" s="45">
        <f t="shared" si="109"/>
        <v>3.4442389028668927</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3169526.49</v>
      </c>
      <c r="F639" s="45" t="str">
        <f t="shared" si="109"/>
        <v>-</v>
      </c>
    </row>
    <row r="640" spans="1:6" ht="12.75" customHeight="1" x14ac:dyDescent="0.2">
      <c r="A640" s="63" t="s">
        <v>629</v>
      </c>
      <c r="B640" s="64" t="s">
        <v>1277</v>
      </c>
      <c r="C640" s="247" t="s">
        <v>1278</v>
      </c>
      <c r="D640" s="60">
        <f>IF(D535-D430&gt;=0,D535-D430,0)</f>
        <v>3200726.9600000004</v>
      </c>
      <c r="E640" s="60">
        <f>IF(E535-E430&gt;=0,E535-E430,0)</f>
        <v>0</v>
      </c>
      <c r="F640" s="45">
        <f t="shared" si="109"/>
        <v>0</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17278923.100000001</v>
      </c>
      <c r="E643" s="60">
        <f>E422+E430</f>
        <v>18433427.84</v>
      </c>
      <c r="F643" s="45">
        <f t="shared" si="109"/>
        <v>106.68157808978268</v>
      </c>
    </row>
    <row r="644" spans="1:6" ht="12.75" customHeight="1" x14ac:dyDescent="0.2">
      <c r="A644" s="63" t="s">
        <v>629</v>
      </c>
      <c r="B644" s="64" t="s">
        <v>1285</v>
      </c>
      <c r="C644" s="247" t="s">
        <v>1286</v>
      </c>
      <c r="D644" s="60">
        <f>D423+D535</f>
        <v>15960996.349999998</v>
      </c>
      <c r="E644" s="60">
        <f>E423+E535</f>
        <v>19100244.32</v>
      </c>
      <c r="F644" s="45">
        <f t="shared" si="109"/>
        <v>119.66824564808576</v>
      </c>
    </row>
    <row r="645" spans="1:6" ht="12.75" customHeight="1" x14ac:dyDescent="0.2">
      <c r="A645" s="63" t="s">
        <v>629</v>
      </c>
      <c r="B645" s="64" t="s">
        <v>1287</v>
      </c>
      <c r="C645" s="247" t="s">
        <v>1288</v>
      </c>
      <c r="D645" s="60">
        <f t="shared" ref="D645:E645" si="163">IF(D643&gt;=D644,D643-D644,0)</f>
        <v>1317926.7500000037</v>
      </c>
      <c r="E645" s="60">
        <f t="shared" si="163"/>
        <v>0</v>
      </c>
      <c r="F645" s="45">
        <f t="shared" si="109"/>
        <v>0</v>
      </c>
    </row>
    <row r="646" spans="1:6" ht="12.75" customHeight="1" x14ac:dyDescent="0.2">
      <c r="A646" s="63" t="s">
        <v>629</v>
      </c>
      <c r="B646" s="64" t="s">
        <v>1289</v>
      </c>
      <c r="C646" s="247" t="s">
        <v>1290</v>
      </c>
      <c r="D646" s="60">
        <f t="shared" ref="D646:E646" si="164">IF(D644&gt;=D643,D644-D643,0)</f>
        <v>0</v>
      </c>
      <c r="E646" s="60">
        <f t="shared" si="164"/>
        <v>666816.48000000045</v>
      </c>
      <c r="F646" s="45" t="str">
        <f t="shared" si="109"/>
        <v>-</v>
      </c>
    </row>
    <row r="647" spans="1:6" ht="24" x14ac:dyDescent="0.2">
      <c r="A647" s="251" t="s">
        <v>1291</v>
      </c>
      <c r="B647" s="64" t="s">
        <v>1292</v>
      </c>
      <c r="C647" s="252" t="s">
        <v>1291</v>
      </c>
      <c r="D647" s="60">
        <f>IF(D426-D427+D641-D642&gt;=0,D426-D427+D641-D642,0)</f>
        <v>0</v>
      </c>
      <c r="E647" s="60">
        <f>IF(E426-E427+E641-E642&gt;=0,E426-E427+E641-E642,0)</f>
        <v>508095.37</v>
      </c>
      <c r="F647" s="45" t="str">
        <f t="shared" si="109"/>
        <v>-</v>
      </c>
    </row>
    <row r="648" spans="1:6" ht="24" x14ac:dyDescent="0.2">
      <c r="A648" s="251" t="s">
        <v>1293</v>
      </c>
      <c r="B648" s="64" t="s">
        <v>1294</v>
      </c>
      <c r="C648" s="252" t="s">
        <v>1293</v>
      </c>
      <c r="D648" s="60">
        <f>IF(D427-D426+D642-D641&gt;=0,D427-D426+D642-D641,0)</f>
        <v>809831.38</v>
      </c>
      <c r="E648" s="60">
        <f>IF(E427-E426+E642-E641&gt;=0,E427-E426+E642-E641,0)</f>
        <v>0</v>
      </c>
      <c r="F648" s="45">
        <f t="shared" si="109"/>
        <v>0</v>
      </c>
    </row>
    <row r="649" spans="1:6" ht="24" x14ac:dyDescent="0.2">
      <c r="A649" s="63" t="s">
        <v>629</v>
      </c>
      <c r="B649" s="64" t="s">
        <v>1295</v>
      </c>
      <c r="C649" s="247" t="s">
        <v>1296</v>
      </c>
      <c r="D649" s="60">
        <f t="shared" ref="D649:E649" si="165">IF(D645+D647-D646-D648&gt;=0,D645+D647-D646-D648,0)</f>
        <v>508095.37000000372</v>
      </c>
      <c r="E649" s="60">
        <f t="shared" si="165"/>
        <v>0</v>
      </c>
      <c r="F649" s="45">
        <f t="shared" si="109"/>
        <v>0</v>
      </c>
    </row>
    <row r="650" spans="1:6" ht="24" x14ac:dyDescent="0.2">
      <c r="A650" s="63" t="s">
        <v>629</v>
      </c>
      <c r="B650" s="64" t="s">
        <v>1297</v>
      </c>
      <c r="C650" s="247" t="s">
        <v>1298</v>
      </c>
      <c r="D650" s="60">
        <f t="shared" ref="D650:E650" si="166">IF(D646+D648-D645-D647&gt;=0,D646+D648-D645-D647,0)</f>
        <v>0</v>
      </c>
      <c r="E650" s="60">
        <f t="shared" si="166"/>
        <v>158721.11000000045</v>
      </c>
      <c r="F650" s="45" t="str">
        <f t="shared" si="109"/>
        <v>-</v>
      </c>
    </row>
    <row r="651" spans="1:6" ht="24" x14ac:dyDescent="0.2">
      <c r="A651" s="249" t="s">
        <v>1299</v>
      </c>
      <c r="B651" s="184" t="s">
        <v>1300</v>
      </c>
      <c r="C651" s="250" t="s">
        <v>1299</v>
      </c>
      <c r="D651" s="196">
        <v>484728.77</v>
      </c>
      <c r="E651" s="196">
        <v>362426</v>
      </c>
      <c r="F651" s="61">
        <f t="shared" si="109"/>
        <v>74.768823810478594</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10.68</v>
      </c>
      <c r="E653" s="194">
        <v>1772288.1</v>
      </c>
      <c r="F653" s="45" t="str">
        <f t="shared" ref="F653:F740" si="167">IF(D653&lt;&gt;0,IF(E653/D653&gt;=100,"&gt;&gt;100",E653/D653*100),"-")</f>
        <v>&gt;&gt;100</v>
      </c>
    </row>
    <row r="654" spans="1:6" ht="12.75" customHeight="1" x14ac:dyDescent="0.2">
      <c r="A654" s="63" t="s">
        <v>1304</v>
      </c>
      <c r="B654" s="64" t="s">
        <v>1305</v>
      </c>
      <c r="C654" s="247" t="s">
        <v>1304</v>
      </c>
      <c r="D654" s="194">
        <v>21306696.16</v>
      </c>
      <c r="E654" s="194">
        <v>20020582.18</v>
      </c>
      <c r="F654" s="45">
        <f t="shared" si="167"/>
        <v>93.963803818564429</v>
      </c>
    </row>
    <row r="655" spans="1:6" ht="12.75" customHeight="1" x14ac:dyDescent="0.2">
      <c r="A655" s="63" t="s">
        <v>1306</v>
      </c>
      <c r="B655" s="64" t="s">
        <v>1307</v>
      </c>
      <c r="C655" s="247" t="s">
        <v>1306</v>
      </c>
      <c r="D655" s="194">
        <v>19534418.739999998</v>
      </c>
      <c r="E655" s="194">
        <v>19307776.699999999</v>
      </c>
      <c r="F655" s="45">
        <f t="shared" si="167"/>
        <v>98.839780988538394</v>
      </c>
    </row>
    <row r="656" spans="1:6" ht="24" x14ac:dyDescent="0.2">
      <c r="A656" s="63">
        <v>11</v>
      </c>
      <c r="B656" s="64" t="s">
        <v>1308</v>
      </c>
      <c r="C656" s="247" t="s">
        <v>1309</v>
      </c>
      <c r="D656" s="60">
        <f t="shared" ref="D656:E656" si="168">+D653+D654-D655</f>
        <v>1772288.1000000015</v>
      </c>
      <c r="E656" s="60">
        <f t="shared" si="168"/>
        <v>2485093.5800000019</v>
      </c>
      <c r="F656" s="45">
        <f t="shared" si="167"/>
        <v>140.21950381543496</v>
      </c>
    </row>
    <row r="657" spans="1:6" ht="24" x14ac:dyDescent="0.2">
      <c r="A657" s="63" t="s">
        <v>629</v>
      </c>
      <c r="B657" s="64" t="s">
        <v>1310</v>
      </c>
      <c r="C657" s="247" t="s">
        <v>1311</v>
      </c>
      <c r="D657" s="253">
        <v>30</v>
      </c>
      <c r="E657" s="253">
        <v>31</v>
      </c>
      <c r="F657" s="45">
        <f t="shared" si="167"/>
        <v>103.33333333333334</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25</v>
      </c>
      <c r="E659" s="253">
        <v>26</v>
      </c>
      <c r="F659" s="45">
        <f t="shared" si="167"/>
        <v>104</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71207.86</v>
      </c>
      <c r="E661" s="194">
        <v>80484.97</v>
      </c>
      <c r="F661" s="45">
        <f t="shared" si="167"/>
        <v>113.0282106497794</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754201.06</v>
      </c>
      <c r="F663" s="71" t="str">
        <f t="shared" si="167"/>
        <v>-</v>
      </c>
    </row>
    <row r="664" spans="1:6" ht="12.75" customHeight="1" x14ac:dyDescent="0.2">
      <c r="A664" s="70" t="s">
        <v>1325</v>
      </c>
      <c r="B664" s="65" t="s">
        <v>1326</v>
      </c>
      <c r="C664" s="277" t="s">
        <v>1325</v>
      </c>
      <c r="D664" s="192">
        <v>1559722.63</v>
      </c>
      <c r="E664" s="192">
        <v>1094979.19</v>
      </c>
      <c r="F664" s="71">
        <f t="shared" si="167"/>
        <v>70.203455982426817</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354.54</v>
      </c>
      <c r="E667" s="192">
        <v>306.76</v>
      </c>
      <c r="F667" s="71">
        <f t="shared" si="167"/>
        <v>86.52338241101144</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194892</v>
      </c>
      <c r="E669" s="194">
        <v>206160</v>
      </c>
      <c r="F669" s="45">
        <f t="shared" si="167"/>
        <v>105.78166369065944</v>
      </c>
    </row>
    <row r="670" spans="1:6" ht="12.75" customHeight="1" x14ac:dyDescent="0.2">
      <c r="A670" s="63">
        <v>63312</v>
      </c>
      <c r="B670" s="64" t="s">
        <v>1337</v>
      </c>
      <c r="C670" s="247" t="s">
        <v>1338</v>
      </c>
      <c r="D670" s="194">
        <v>28000</v>
      </c>
      <c r="E670" s="194">
        <v>8000</v>
      </c>
      <c r="F670" s="45">
        <f t="shared" si="167"/>
        <v>28.571428571428569</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3388.02</v>
      </c>
      <c r="E672" s="194">
        <v>0</v>
      </c>
      <c r="F672" s="45">
        <f t="shared" si="167"/>
        <v>0</v>
      </c>
    </row>
    <row r="673" spans="1:6" ht="12.75" customHeight="1" x14ac:dyDescent="0.2">
      <c r="A673" s="63">
        <v>63321</v>
      </c>
      <c r="B673" s="64" t="s">
        <v>1343</v>
      </c>
      <c r="C673" s="247" t="s">
        <v>1344</v>
      </c>
      <c r="D673" s="194">
        <v>374965.17</v>
      </c>
      <c r="E673" s="194">
        <v>297536.36</v>
      </c>
      <c r="F673" s="45">
        <f t="shared" si="167"/>
        <v>79.35039939842946</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12246.75</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58404.38</v>
      </c>
      <c r="E681" s="192">
        <v>0</v>
      </c>
      <c r="F681" s="71">
        <f t="shared" si="167"/>
        <v>0</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60666.39</v>
      </c>
      <c r="E702" s="192">
        <v>0</v>
      </c>
      <c r="F702" s="71">
        <f t="shared" si="167"/>
        <v>0</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4228073.6500000004</v>
      </c>
      <c r="E706" s="192">
        <v>1181174.46</v>
      </c>
      <c r="F706" s="71">
        <f t="shared" si="167"/>
        <v>27.9364684198441</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1146.78</v>
      </c>
      <c r="E711" s="192">
        <v>1392.4</v>
      </c>
      <c r="F711" s="71">
        <f t="shared" si="167"/>
        <v>121.41823191893826</v>
      </c>
    </row>
    <row r="712" spans="1:6" ht="12.75" customHeight="1" x14ac:dyDescent="0.2">
      <c r="A712" s="70" t="s">
        <v>1406</v>
      </c>
      <c r="B712" s="65" t="s">
        <v>1407</v>
      </c>
      <c r="C712" s="277" t="s">
        <v>1406</v>
      </c>
      <c r="D712" s="192">
        <v>24949.48</v>
      </c>
      <c r="E712" s="192">
        <v>15109.83</v>
      </c>
      <c r="F712" s="71">
        <f t="shared" si="167"/>
        <v>60.561703089603469</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309082.45</v>
      </c>
      <c r="E722" s="192">
        <v>342361.92</v>
      </c>
      <c r="F722" s="71">
        <f t="shared" si="167"/>
        <v>110.76718202537864</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0</v>
      </c>
      <c r="E724" s="192">
        <v>0</v>
      </c>
      <c r="F724" s="71" t="str">
        <f t="shared" si="167"/>
        <v>-</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6924.14</v>
      </c>
      <c r="E726" s="192">
        <v>8574.39</v>
      </c>
      <c r="F726" s="71">
        <f t="shared" si="167"/>
        <v>123.8332847111699</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1500</v>
      </c>
      <c r="F732" s="71" t="str">
        <f t="shared" si="167"/>
        <v>-</v>
      </c>
    </row>
    <row r="733" spans="1:6" ht="12.75" customHeight="1" x14ac:dyDescent="0.2">
      <c r="A733" s="70">
        <v>31215</v>
      </c>
      <c r="B733" s="65" t="s">
        <v>1443</v>
      </c>
      <c r="C733" s="278" t="s">
        <v>1444</v>
      </c>
      <c r="D733" s="192">
        <v>0</v>
      </c>
      <c r="E733" s="192">
        <v>600</v>
      </c>
      <c r="F733" s="71" t="str">
        <f t="shared" si="167"/>
        <v>-</v>
      </c>
    </row>
    <row r="734" spans="1:6" ht="12.75" customHeight="1" x14ac:dyDescent="0.2">
      <c r="A734" s="70">
        <v>32121</v>
      </c>
      <c r="B734" s="65" t="s">
        <v>1445</v>
      </c>
      <c r="C734" s="278" t="s">
        <v>1446</v>
      </c>
      <c r="D734" s="192">
        <v>18322.919999999998</v>
      </c>
      <c r="E734" s="192">
        <v>17272.080000000002</v>
      </c>
      <c r="F734" s="71">
        <f t="shared" si="167"/>
        <v>94.264887910878841</v>
      </c>
    </row>
    <row r="735" spans="1:6" ht="12.75" customHeight="1" x14ac:dyDescent="0.2">
      <c r="A735" s="63" t="s">
        <v>1447</v>
      </c>
      <c r="B735" s="64" t="s">
        <v>1448</v>
      </c>
      <c r="C735" s="247" t="s">
        <v>1447</v>
      </c>
      <c r="D735" s="194">
        <v>1659.03</v>
      </c>
      <c r="E735" s="194">
        <v>1659.03</v>
      </c>
      <c r="F735" s="45">
        <f t="shared" si="167"/>
        <v>100</v>
      </c>
    </row>
    <row r="736" spans="1:6" ht="12.75" customHeight="1" x14ac:dyDescent="0.2">
      <c r="A736" s="63" t="s">
        <v>1449</v>
      </c>
      <c r="B736" s="64" t="s">
        <v>1450</v>
      </c>
      <c r="C736" s="247" t="s">
        <v>1449</v>
      </c>
      <c r="D736" s="194">
        <v>28.2</v>
      </c>
      <c r="E736" s="194">
        <v>9612.85</v>
      </c>
      <c r="F736" s="45" t="str">
        <f t="shared" si="167"/>
        <v>&gt;&gt;100</v>
      </c>
    </row>
    <row r="737" spans="1:6" ht="12.75" customHeight="1" x14ac:dyDescent="0.2">
      <c r="A737" s="63" t="s">
        <v>1451</v>
      </c>
      <c r="B737" s="64" t="s">
        <v>1452</v>
      </c>
      <c r="C737" s="247" t="s">
        <v>1451</v>
      </c>
      <c r="D737" s="194">
        <v>20121.71</v>
      </c>
      <c r="E737" s="194">
        <v>13096.7</v>
      </c>
      <c r="F737" s="45">
        <f t="shared" si="167"/>
        <v>65.08741056301875</v>
      </c>
    </row>
    <row r="738" spans="1:6" ht="12.75" customHeight="1" x14ac:dyDescent="0.2">
      <c r="A738" s="63" t="s">
        <v>1453</v>
      </c>
      <c r="B738" s="64" t="s">
        <v>1454</v>
      </c>
      <c r="C738" s="247" t="s">
        <v>1453</v>
      </c>
      <c r="D738" s="194">
        <v>74979.22</v>
      </c>
      <c r="E738" s="194">
        <v>67654.52</v>
      </c>
      <c r="F738" s="45">
        <f t="shared" si="167"/>
        <v>90.23102667645783</v>
      </c>
    </row>
    <row r="739" spans="1:6" ht="12.75" customHeight="1" x14ac:dyDescent="0.2">
      <c r="A739" s="70" t="s">
        <v>1455</v>
      </c>
      <c r="B739" s="65" t="s">
        <v>1456</v>
      </c>
      <c r="C739" s="278" t="s">
        <v>1455</v>
      </c>
      <c r="D739" s="192">
        <v>0</v>
      </c>
      <c r="E739" s="192">
        <v>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58144.34</v>
      </c>
      <c r="E741" s="192">
        <v>41853.68</v>
      </c>
      <c r="F741" s="71">
        <f t="shared" ref="F741:F1006" si="169">IF(D741&lt;&gt;0,IF(E741/D741&gt;=100,"&gt;&gt;100",E741/D741*100),"-")</f>
        <v>71.982380400224685</v>
      </c>
    </row>
    <row r="742" spans="1:6" ht="12.75" customHeight="1" x14ac:dyDescent="0.2">
      <c r="A742" s="70" t="s">
        <v>1461</v>
      </c>
      <c r="B742" s="65" t="s">
        <v>1462</v>
      </c>
      <c r="C742" s="278" t="s">
        <v>1461</v>
      </c>
      <c r="D742" s="192">
        <v>732.52</v>
      </c>
      <c r="E742" s="192">
        <v>744.18</v>
      </c>
      <c r="F742" s="71">
        <f t="shared" si="169"/>
        <v>101.59176541254847</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4752</v>
      </c>
      <c r="E744" s="192">
        <v>1940</v>
      </c>
      <c r="F744" s="71">
        <f t="shared" si="170"/>
        <v>40.824915824915827</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24015.81</v>
      </c>
      <c r="E760" s="194">
        <v>22044.38</v>
      </c>
      <c r="F760" s="45">
        <f t="shared" si="169"/>
        <v>91.791115935710692</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929.06</v>
      </c>
      <c r="E782" s="192">
        <v>929.06</v>
      </c>
      <c r="F782" s="71">
        <f t="shared" si="169"/>
        <v>100</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28897.15</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13305.21</v>
      </c>
      <c r="E843" s="194">
        <v>17356.439999999999</v>
      </c>
      <c r="F843" s="45">
        <f t="shared" si="169"/>
        <v>130.4484483897661</v>
      </c>
    </row>
    <row r="844" spans="1:6" ht="12.75" customHeight="1" x14ac:dyDescent="0.2">
      <c r="A844" s="63" t="s">
        <v>1664</v>
      </c>
      <c r="B844" s="64" t="s">
        <v>1665</v>
      </c>
      <c r="C844" s="247" t="s">
        <v>1664</v>
      </c>
      <c r="D844" s="194">
        <v>600</v>
      </c>
      <c r="E844" s="194">
        <v>640</v>
      </c>
      <c r="F844" s="45">
        <f t="shared" si="169"/>
        <v>106.66666666666667</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116735</v>
      </c>
      <c r="E846" s="194">
        <v>163620</v>
      </c>
      <c r="F846" s="45">
        <f t="shared" si="169"/>
        <v>140.16361845204952</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51810</v>
      </c>
      <c r="E848" s="194">
        <v>71500</v>
      </c>
      <c r="F848" s="45">
        <f t="shared" si="169"/>
        <v>138.00424628450105</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176377.34</v>
      </c>
      <c r="E850" s="194">
        <v>204070.61</v>
      </c>
      <c r="F850" s="45">
        <f t="shared" si="169"/>
        <v>115.7011495921188</v>
      </c>
    </row>
    <row r="851" spans="1:6" ht="12.75" customHeight="1" x14ac:dyDescent="0.2">
      <c r="A851" s="63">
        <v>37221</v>
      </c>
      <c r="B851" s="64" t="s">
        <v>1678</v>
      </c>
      <c r="C851" s="247" t="s">
        <v>1679</v>
      </c>
      <c r="D851" s="194">
        <v>16656.080000000002</v>
      </c>
      <c r="E851" s="194">
        <v>23538.77</v>
      </c>
      <c r="F851" s="45">
        <f t="shared" si="169"/>
        <v>141.32238798084543</v>
      </c>
    </row>
    <row r="852" spans="1:6" ht="12.75" customHeight="1" x14ac:dyDescent="0.2">
      <c r="A852" s="63" t="s">
        <v>1680</v>
      </c>
      <c r="B852" s="64" t="s">
        <v>1657</v>
      </c>
      <c r="C852" s="247" t="s">
        <v>1680</v>
      </c>
      <c r="D852" s="194">
        <v>0</v>
      </c>
      <c r="E852" s="194">
        <v>563.75</v>
      </c>
      <c r="F852" s="45" t="str">
        <f t="shared" si="169"/>
        <v>-</v>
      </c>
    </row>
    <row r="853" spans="1:6" ht="12.75" customHeight="1" x14ac:dyDescent="0.2">
      <c r="A853" s="63" t="s">
        <v>1681</v>
      </c>
      <c r="B853" s="64" t="s">
        <v>1682</v>
      </c>
      <c r="C853" s="247" t="s">
        <v>1681</v>
      </c>
      <c r="D853" s="194">
        <v>0</v>
      </c>
      <c r="E853" s="194">
        <v>449.07</v>
      </c>
      <c r="F853" s="45" t="str">
        <f t="shared" si="169"/>
        <v>-</v>
      </c>
    </row>
    <row r="854" spans="1:6" ht="12.75" customHeight="1" x14ac:dyDescent="0.2">
      <c r="A854" s="63" t="s">
        <v>1683</v>
      </c>
      <c r="B854" s="64" t="s">
        <v>1684</v>
      </c>
      <c r="C854" s="247" t="s">
        <v>1683</v>
      </c>
      <c r="D854" s="194">
        <v>0</v>
      </c>
      <c r="E854" s="194">
        <v>21682.65</v>
      </c>
      <c r="F854" s="45" t="str">
        <f t="shared" si="169"/>
        <v>-</v>
      </c>
    </row>
    <row r="855" spans="1:6" ht="12.75" customHeight="1" x14ac:dyDescent="0.2">
      <c r="A855" s="63" t="s">
        <v>1685</v>
      </c>
      <c r="B855" s="64" t="s">
        <v>1686</v>
      </c>
      <c r="C855" s="247" t="s">
        <v>1685</v>
      </c>
      <c r="D855" s="194">
        <v>63820</v>
      </c>
      <c r="E855" s="194">
        <v>80268.14</v>
      </c>
      <c r="F855" s="45">
        <f t="shared" si="169"/>
        <v>125.7727044813538</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92449.59</v>
      </c>
      <c r="E857" s="194">
        <v>132821.16</v>
      </c>
      <c r="F857" s="45">
        <f t="shared" si="169"/>
        <v>143.66873882296287</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72225.820000000007</v>
      </c>
      <c r="E913" s="192">
        <v>3745012.75</v>
      </c>
      <c r="F913" s="71">
        <f t="shared" si="169"/>
        <v>5185.1439692896529</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2786243.04</v>
      </c>
      <c r="E980" s="192">
        <v>0</v>
      </c>
      <c r="F980" s="71">
        <f t="shared" si="169"/>
        <v>0</v>
      </c>
    </row>
    <row r="981" spans="1:6" ht="24" x14ac:dyDescent="0.2">
      <c r="A981" s="70">
        <v>54432</v>
      </c>
      <c r="B981" s="65" t="s">
        <v>1937</v>
      </c>
      <c r="C981" s="278" t="s">
        <v>1938</v>
      </c>
      <c r="D981" s="192">
        <v>131495.91</v>
      </c>
      <c r="E981" s="192">
        <v>100493.9</v>
      </c>
      <c r="F981" s="71">
        <f t="shared" si="169"/>
        <v>76.423593707211111</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80" zoomScaleNormal="100" workbookViewId="0">
      <selection activeCell="D394" sqref="D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3655</v>
      </c>
      <c r="C1" s="268" t="s">
        <v>33</v>
      </c>
      <c r="D1" s="323">
        <v>22</v>
      </c>
      <c r="E1" s="268" t="s">
        <v>56</v>
      </c>
      <c r="F1" s="324" t="s">
        <v>3654</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65425631.150000006</v>
      </c>
      <c r="E6" s="180">
        <f t="shared" si="0"/>
        <v>72286416.700000003</v>
      </c>
      <c r="F6" s="181">
        <f t="shared" ref="F6:F298" si="1">IF(D6&gt;0,IF(E6/D6&gt;=100,"&gt;&gt;100",E6/D6*100),"-")</f>
        <v>110.48638802470305</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46859485.180000007</v>
      </c>
      <c r="E7" s="79">
        <f t="shared" si="2"/>
        <v>53046378.659999996</v>
      </c>
      <c r="F7" s="71">
        <f t="shared" si="1"/>
        <v>113.20307608210899</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12141594.07</v>
      </c>
      <c r="E8" s="79">
        <f>E9+E10-E11</f>
        <v>12776459.17</v>
      </c>
      <c r="F8" s="71">
        <f t="shared" si="1"/>
        <v>105.22884471626878</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11925318.09</v>
      </c>
      <c r="E9" s="192">
        <v>11985581.92</v>
      </c>
      <c r="F9" s="71">
        <f t="shared" si="1"/>
        <v>100.50534358534667</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1001733.26</v>
      </c>
      <c r="E10" s="192">
        <v>1734365.5</v>
      </c>
      <c r="F10" s="71">
        <f t="shared" si="1"/>
        <v>173.13645950020666</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785457.28</v>
      </c>
      <c r="E11" s="192">
        <v>943488.25</v>
      </c>
      <c r="F11" s="71">
        <f t="shared" si="1"/>
        <v>120.11961363449326</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31371674.350000009</v>
      </c>
      <c r="E12" s="79">
        <f t="shared" si="3"/>
        <v>33133764.299999997</v>
      </c>
      <c r="F12" s="71">
        <f t="shared" si="1"/>
        <v>105.6168183130461</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29448286.970000006</v>
      </c>
      <c r="E13" s="79">
        <f t="shared" si="4"/>
        <v>30775193.479999997</v>
      </c>
      <c r="F13" s="71">
        <f t="shared" si="1"/>
        <v>104.50588691746911</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192142.52</v>
      </c>
      <c r="E14" s="192">
        <v>192142.52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13484529.880000001</v>
      </c>
      <c r="E15" s="192">
        <v>14825829.83</v>
      </c>
      <c r="F15" s="71">
        <f t="shared" si="1"/>
        <v>109.94695374578383</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9930706.1899999995</v>
      </c>
      <c r="E16" s="192">
        <v>10096652.07</v>
      </c>
      <c r="F16" s="71">
        <f t="shared" si="1"/>
        <v>101.67103805937894</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18526515.530000001</v>
      </c>
      <c r="E17" s="192">
        <v>19867308.52</v>
      </c>
      <c r="F17" s="71">
        <f t="shared" si="1"/>
        <v>107.23715686216791</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12685607.15</v>
      </c>
      <c r="E18" s="192">
        <v>14206739.460000001</v>
      </c>
      <c r="F18" s="71">
        <f t="shared" si="1"/>
        <v>111.99100911776225</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1257835.3300000003</v>
      </c>
      <c r="E19" s="79">
        <f t="shared" si="5"/>
        <v>1710741.65</v>
      </c>
      <c r="F19" s="71">
        <f t="shared" si="1"/>
        <v>136.00680543771969</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687352.31</v>
      </c>
      <c r="E20" s="192">
        <v>744358.83</v>
      </c>
      <c r="F20" s="71">
        <f t="shared" si="1"/>
        <v>108.29363910917822</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422903.07</v>
      </c>
      <c r="E21" s="192">
        <v>421846.74</v>
      </c>
      <c r="F21" s="71">
        <f t="shared" si="1"/>
        <v>99.750219358776462</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185886.78</v>
      </c>
      <c r="E22" s="192">
        <v>218960.88</v>
      </c>
      <c r="F22" s="71">
        <f t="shared" si="1"/>
        <v>117.79260472423051</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231354.22</v>
      </c>
      <c r="E25" s="192">
        <v>228753.57</v>
      </c>
      <c r="F25" s="71">
        <f t="shared" si="1"/>
        <v>98.875901204654923</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1723075.59</v>
      </c>
      <c r="E26" s="192">
        <v>2501083.35</v>
      </c>
      <c r="F26" s="71">
        <f t="shared" si="1"/>
        <v>145.1522710039668</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1992736.64</v>
      </c>
      <c r="E28" s="192">
        <v>2404261.7200000002</v>
      </c>
      <c r="F28" s="71">
        <f t="shared" si="1"/>
        <v>120.65125274155648</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45344.319999999992</v>
      </c>
      <c r="E29" s="79">
        <f t="shared" si="6"/>
        <v>27960.85000000002</v>
      </c>
      <c r="F29" s="71">
        <f t="shared" si="1"/>
        <v>61.663401281571815</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76706.149999999994</v>
      </c>
      <c r="E30" s="192">
        <v>71212.02</v>
      </c>
      <c r="F30" s="71">
        <f t="shared" si="1"/>
        <v>92.837432200677526</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57917.62</v>
      </c>
      <c r="E32" s="192">
        <v>57917.62</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89279.45</v>
      </c>
      <c r="E34" s="192">
        <v>101168.79</v>
      </c>
      <c r="F34" s="71">
        <f t="shared" si="1"/>
        <v>113.31699512037765</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32270.78</v>
      </c>
      <c r="E35" s="79">
        <f t="shared" si="7"/>
        <v>32620.78</v>
      </c>
      <c r="F35" s="71">
        <f t="shared" si="1"/>
        <v>101.08457248321857</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32270.78</v>
      </c>
      <c r="E37" s="192">
        <v>32620.78</v>
      </c>
      <c r="F37" s="71">
        <f t="shared" si="1"/>
        <v>101.08457248321857</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587936.95000000019</v>
      </c>
      <c r="E45" s="79">
        <f t="shared" si="9"/>
        <v>587247.53999999957</v>
      </c>
      <c r="F45" s="71">
        <f t="shared" si="1"/>
        <v>99.882740827906701</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187001.49</v>
      </c>
      <c r="E47" s="192">
        <v>177629.04</v>
      </c>
      <c r="F47" s="71">
        <f t="shared" si="1"/>
        <v>94.988034587317998</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3354375</v>
      </c>
      <c r="E48" s="192">
        <v>3587963.75</v>
      </c>
      <c r="F48" s="71">
        <f t="shared" si="1"/>
        <v>106.96370411775666</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537547.39</v>
      </c>
      <c r="E49" s="192">
        <v>537547.39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3490986.93</v>
      </c>
      <c r="E50" s="192">
        <v>3715892.64</v>
      </c>
      <c r="F50" s="71">
        <f t="shared" si="1"/>
        <v>106.44246783244186</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42027.13</v>
      </c>
      <c r="E54" s="192">
        <v>45648.87</v>
      </c>
      <c r="F54" s="71">
        <f t="shared" si="1"/>
        <v>108.61762390151316</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42027.13</v>
      </c>
      <c r="E55" s="192">
        <v>45648.87</v>
      </c>
      <c r="F55" s="71">
        <f t="shared" si="1"/>
        <v>108.61762390151316</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3346216.76</v>
      </c>
      <c r="E56" s="79">
        <f t="shared" si="11"/>
        <v>7136155.1900000004</v>
      </c>
      <c r="F56" s="71">
        <f t="shared" si="1"/>
        <v>213.26039828932065</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3346216.76</v>
      </c>
      <c r="E57" s="192">
        <v>7136155.1900000004</v>
      </c>
      <c r="F57" s="71">
        <f t="shared" si="1"/>
        <v>213.26039828932065</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18566145.969999999</v>
      </c>
      <c r="E69" s="79">
        <f>E70+E82+E88+E119+E135+E147+E165+E171</f>
        <v>19240038.040000003</v>
      </c>
      <c r="F69" s="71">
        <f t="shared" si="1"/>
        <v>103.62968206265808</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1772288.1</v>
      </c>
      <c r="E70" s="79">
        <f t="shared" si="12"/>
        <v>2485093.58</v>
      </c>
      <c r="F70" s="71">
        <f t="shared" si="1"/>
        <v>140.21950381543496</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1763642.31</v>
      </c>
      <c r="E71" s="79">
        <f t="shared" si="13"/>
        <v>2476447.79</v>
      </c>
      <c r="F71" s="71">
        <f t="shared" si="1"/>
        <v>140.41666929616812</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1763642.31</v>
      </c>
      <c r="E73" s="192">
        <v>2476447.79</v>
      </c>
      <c r="F73" s="71">
        <f t="shared" si="1"/>
        <v>140.41666929616812</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8645.7900000000009</v>
      </c>
      <c r="E76" s="79">
        <f>SUM(E77:E79)</f>
        <v>8645.7900000000009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8645.7900000000009</v>
      </c>
      <c r="E78" s="192">
        <v>8645.7900000000009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141524.95000000001</v>
      </c>
      <c r="E82" s="79">
        <f>SUM(E83:E85)-E86+E87</f>
        <v>13380.96</v>
      </c>
      <c r="F82" s="71">
        <f t="shared" si="1"/>
        <v>9.4548417081228422</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141524.95000000001</v>
      </c>
      <c r="E87" s="192">
        <v>13380.96</v>
      </c>
      <c r="F87" s="71">
        <f t="shared" si="1"/>
        <v>9.4548417081228422</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15906579.51</v>
      </c>
      <c r="E135" s="79">
        <f t="shared" si="21"/>
        <v>15633475.130000001</v>
      </c>
      <c r="F135" s="71">
        <f t="shared" si="1"/>
        <v>98.283072864104398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15906579.51</v>
      </c>
      <c r="E136" s="79">
        <f t="shared" si="22"/>
        <v>15633475.130000001</v>
      </c>
      <c r="F136" s="71">
        <f t="shared" si="1"/>
        <v>98.283072864104398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15906579.51</v>
      </c>
      <c r="E140" s="192">
        <v>15633475.130000001</v>
      </c>
      <c r="F140" s="71">
        <f t="shared" si="1"/>
        <v>98.283072864104398</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260777.08000000007</v>
      </c>
      <c r="E147" s="79">
        <f t="shared" si="24"/>
        <v>745662.36999999988</v>
      </c>
      <c r="F147" s="71">
        <f t="shared" si="1"/>
        <v>285.93861469727312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206181.87</v>
      </c>
      <c r="E148" s="192">
        <v>570719.18999999994</v>
      </c>
      <c r="F148" s="71">
        <f t="shared" si="1"/>
        <v>276.80377038000478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246906.68</v>
      </c>
      <c r="E159" s="192">
        <v>94014.52</v>
      </c>
      <c r="F159" s="71">
        <f t="shared" si="1"/>
        <v>38.076944698296536</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497448.1</v>
      </c>
      <c r="E160" s="192">
        <v>613692.69999999995</v>
      </c>
      <c r="F160" s="71">
        <f t="shared" si="1"/>
        <v>123.36818655051651</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689759.57</v>
      </c>
      <c r="E164" s="192">
        <v>532764.04</v>
      </c>
      <c r="F164" s="71">
        <f t="shared" si="1"/>
        <v>77.239093616345201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247.55999999999995</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4285</v>
      </c>
      <c r="E167" s="192">
        <v>4306.32</v>
      </c>
      <c r="F167" s="71">
        <f t="shared" si="1"/>
        <v>100.4975495915986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4037.44</v>
      </c>
      <c r="E170" s="192">
        <v>4306.32</v>
      </c>
      <c r="F170" s="71">
        <f t="shared" si="1"/>
        <v>106.65966553063326</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484728.77</v>
      </c>
      <c r="E171" s="79">
        <f t="shared" si="27"/>
        <v>362426</v>
      </c>
      <c r="F171" s="71">
        <f t="shared" si="1"/>
        <v>74.768823810478594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484728.77</v>
      </c>
      <c r="E173" s="192">
        <v>362426</v>
      </c>
      <c r="F173" s="71">
        <f t="shared" si="1"/>
        <v>74.768823810478594</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65425631.149999999</v>
      </c>
      <c r="E176" s="79">
        <f>E177+E251</f>
        <v>72286416.700000003</v>
      </c>
      <c r="F176" s="71">
        <f t="shared" si="1"/>
        <v>110.48638802470307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1661048.9300000002</v>
      </c>
      <c r="E177" s="79">
        <f>E178+E197+E203+E219+E247+E248</f>
        <v>6553755.8999999994</v>
      </c>
      <c r="F177" s="71">
        <f t="shared" si="1"/>
        <v>394.55525852570753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651257.27</v>
      </c>
      <c r="E178" s="79">
        <f>SUM(E179:E181)+E185+E186+SUM(E194:E196)</f>
        <v>723928.45</v>
      </c>
      <c r="F178" s="71">
        <f t="shared" si="1"/>
        <v>111.15859789173639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93941.440000000002</v>
      </c>
      <c r="E179" s="192">
        <v>88482.31</v>
      </c>
      <c r="F179" s="71">
        <f t="shared" si="1"/>
        <v>94.188794636318107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217139.47</v>
      </c>
      <c r="E180" s="192">
        <v>270597.83</v>
      </c>
      <c r="F180" s="71">
        <f t="shared" si="1"/>
        <v>124.61936560865696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2011.1499999999999</v>
      </c>
      <c r="E181" s="79">
        <f t="shared" si="28"/>
        <v>5838.23</v>
      </c>
      <c r="F181" s="71">
        <f t="shared" si="1"/>
        <v>290.29311587897473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146.04</v>
      </c>
      <c r="E183" s="192">
        <v>3388.55</v>
      </c>
      <c r="F183" s="71">
        <f t="shared" si="1"/>
        <v>2320.2889619282391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1865.11</v>
      </c>
      <c r="E184" s="192">
        <v>2449.6799999999998</v>
      </c>
      <c r="F184" s="71">
        <f t="shared" si="1"/>
        <v>131.34238731227649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408.13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408.13</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6649.37</v>
      </c>
      <c r="E194" s="192">
        <v>8669.01</v>
      </c>
      <c r="F194" s="71">
        <f t="shared" si="1"/>
        <v>130.37340379614912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6533.7</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331515.84000000003</v>
      </c>
      <c r="E196" s="192">
        <v>343399.24</v>
      </c>
      <c r="F196" s="71">
        <f t="shared" si="1"/>
        <v>103.58456476770461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676302.01</v>
      </c>
      <c r="E197" s="79">
        <f>SUM(E198:E202)</f>
        <v>1202152.76</v>
      </c>
      <c r="F197" s="71">
        <f t="shared" si="1"/>
        <v>177.75383515420867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115472.38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560829.63</v>
      </c>
      <c r="E199" s="192">
        <v>1202152.76</v>
      </c>
      <c r="F199" s="71">
        <f t="shared" ref="F199:F202" si="30">IF(D199&gt;0,IF(E199/D199&gt;=100,"&gt;&gt;100",E199/D199*100),"-")</f>
        <v>214.35257620036941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253692.29</v>
      </c>
      <c r="E219" s="79">
        <f t="shared" si="34"/>
        <v>3898211.14</v>
      </c>
      <c r="F219" s="71">
        <f t="shared" si="1"/>
        <v>1536.5903078883478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253692.29</v>
      </c>
      <c r="E220" s="79">
        <f t="shared" si="35"/>
        <v>3898211.14</v>
      </c>
      <c r="F220" s="71">
        <f t="shared" si="1"/>
        <v>1536.5903078883478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253692.29</v>
      </c>
      <c r="E225" s="192">
        <v>3898211.14</v>
      </c>
      <c r="F225" s="71">
        <f t="shared" si="1"/>
        <v>1536.5903078883478</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79797.36</v>
      </c>
      <c r="E247" s="192">
        <v>729463.55</v>
      </c>
      <c r="F247" s="71">
        <f>IF(D247&gt;0,IF(E247/D247&gt;=100,"&gt;&gt;100",E247/D247*100),"-")</f>
        <v>914.14496670065284</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63764582.219999999</v>
      </c>
      <c r="E251" s="79">
        <f>+E252+E255-E264+E274+E291</f>
        <v>65732660.799999997</v>
      </c>
      <c r="F251" s="71">
        <f t="shared" si="1"/>
        <v>103.08647608355645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63005746.960000001</v>
      </c>
      <c r="E252" s="79">
        <f>E253-E254</f>
        <v>65152714.439999998</v>
      </c>
      <c r="F252" s="71">
        <f t="shared" si="1"/>
        <v>103.4075740445757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63259439.25</v>
      </c>
      <c r="E253" s="192">
        <v>69050925.579999998</v>
      </c>
      <c r="F253" s="71">
        <f t="shared" si="1"/>
        <v>109.15513384036201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253692.29</v>
      </c>
      <c r="E254" s="192">
        <v>3898211.14</v>
      </c>
      <c r="F254" s="71">
        <f t="shared" si="1"/>
        <v>1536.5903078883478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508095.36999999918</v>
      </c>
      <c r="E255" s="79">
        <f>E256-E260</f>
        <v>-158721.1099999994</v>
      </c>
      <c r="F255" s="71">
        <f t="shared" si="1"/>
        <v>-31.238448403889148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8952373.1699999999</v>
      </c>
      <c r="E256" s="79">
        <f>SUM(E257:E259)</f>
        <v>6194204.4500000002</v>
      </c>
      <c r="F256" s="71">
        <f t="shared" si="1"/>
        <v>69.190641770354176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8952373.1699999999</v>
      </c>
      <c r="E257" s="192">
        <v>3024677.96</v>
      </c>
      <c r="F257" s="71">
        <f t="shared" si="1"/>
        <v>33.786325732442627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3169526.49</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8444277.8000000007</v>
      </c>
      <c r="E260" s="79">
        <f>SUM(E261:E263)</f>
        <v>6352925.5599999996</v>
      </c>
      <c r="F260" s="71">
        <f t="shared" si="1"/>
        <v>75.233497884212184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5243550.84</v>
      </c>
      <c r="E262" s="192">
        <v>6352925.5599999996</v>
      </c>
      <c r="F262" s="71">
        <f t="shared" si="1"/>
        <v>121.15693647017255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3200726.96</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408.13</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408.13</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250492.33000000002</v>
      </c>
      <c r="E274" s="79">
        <f>SUM(E275:E277)+SUM(E286:E290)</f>
        <v>739075.6</v>
      </c>
      <c r="F274" s="71">
        <f t="shared" si="1"/>
        <v>295.04919372181973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92688.66</v>
      </c>
      <c r="E275" s="192">
        <v>443867.23</v>
      </c>
      <c r="F275" s="71">
        <f t="shared" ref="F275:F290" si="39">IF(D275&gt;0,IF(E275/D275&gt;=100,"&gt;&gt;100",E275/D275*100),"-")</f>
        <v>478.87975724322695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24359.73</v>
      </c>
      <c r="E286" s="192">
        <v>48824.3</v>
      </c>
      <c r="F286" s="71">
        <f t="shared" si="39"/>
        <v>200.43038243855742</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133443.94</v>
      </c>
      <c r="E287" s="192">
        <v>246384.07</v>
      </c>
      <c r="F287" s="71">
        <f t="shared" si="39"/>
        <v>184.63488862813853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247.56</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247.56</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13415006.130000001</v>
      </c>
      <c r="E297" s="79">
        <f t="shared" si="42"/>
        <v>13480622.27</v>
      </c>
      <c r="F297" s="71">
        <f t="shared" si="1"/>
        <v>100.48912493489854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13415006.130000001</v>
      </c>
      <c r="E298" s="193">
        <v>13480622.27</v>
      </c>
      <c r="F298" s="75">
        <f t="shared" si="1"/>
        <v>100.48912493489854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928775.64</v>
      </c>
      <c r="E302" s="192">
        <v>1217538.8</v>
      </c>
      <c r="F302" s="71">
        <f t="shared" si="43"/>
        <v>131.09073360278916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21761.01</v>
      </c>
      <c r="E303" s="192">
        <v>60887.61</v>
      </c>
      <c r="F303" s="71">
        <f t="shared" si="43"/>
        <v>279.80139708588899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48124.9</v>
      </c>
      <c r="E304" s="192">
        <v>125877.83</v>
      </c>
      <c r="F304" s="71">
        <f t="shared" si="43"/>
        <v>261.56486558933108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4285</v>
      </c>
      <c r="E305" s="192">
        <v>4306.32</v>
      </c>
      <c r="F305" s="71">
        <f t="shared" si="43"/>
        <v>100.4975495915986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4285</v>
      </c>
      <c r="E307" s="192">
        <v>4306.32</v>
      </c>
      <c r="F307" s="71">
        <f t="shared" si="43"/>
        <v>100.4975495915986</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1670.28</v>
      </c>
      <c r="E308" s="192">
        <v>1621.25</v>
      </c>
      <c r="F308" s="71">
        <f t="shared" si="43"/>
        <v>97.064564025193377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3947.06</v>
      </c>
      <c r="E309" s="192">
        <v>5060.32</v>
      </c>
      <c r="F309" s="71">
        <f t="shared" si="43"/>
        <v>128.20479040095665</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986.46</v>
      </c>
      <c r="E311" s="192">
        <v>1186.46</v>
      </c>
      <c r="F311" s="71">
        <f t="shared" si="43"/>
        <v>120.27451695963343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134921.15</v>
      </c>
      <c r="E313" s="192">
        <v>5512.93</v>
      </c>
      <c r="F313" s="71">
        <f t="shared" si="43"/>
        <v>4.0860384009475172</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651257.27</v>
      </c>
      <c r="E337" s="192">
        <v>723928.45</v>
      </c>
      <c r="F337" s="71">
        <f t="shared" si="43"/>
        <v>111.15859789173639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676302.01</v>
      </c>
      <c r="E339" s="192">
        <v>1202152.76</v>
      </c>
      <c r="F339" s="71">
        <f t="shared" si="43"/>
        <v>177.75383515420867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253692.29</v>
      </c>
      <c r="E343" s="192">
        <v>3898211.14</v>
      </c>
      <c r="F343" s="71">
        <f t="shared" si="43"/>
        <v>1536.5903078883478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1057.06</v>
      </c>
      <c r="E344" s="192">
        <v>1120.8599999999999</v>
      </c>
      <c r="F344" s="71">
        <f t="shared" si="43"/>
        <v>106.03560819631808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2040.06</v>
      </c>
      <c r="E365" s="192">
        <v>2040.06</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75904.41</v>
      </c>
      <c r="E367" s="192">
        <v>102527.55</v>
      </c>
      <c r="F367" s="71">
        <f t="shared" si="44"/>
        <v>135.07456286136735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1852.89</v>
      </c>
      <c r="E368" s="192">
        <v>7711.79</v>
      </c>
      <c r="F368" s="71">
        <f t="shared" si="44"/>
        <v>416.20333640960877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617184.15</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145198.76999999999</v>
      </c>
      <c r="E387" s="192">
        <v>141074.42000000001</v>
      </c>
      <c r="F387" s="71">
        <f t="shared" si="44"/>
        <v>97.159514505529231</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225577.19</v>
      </c>
      <c r="E389" s="192">
        <v>225577.19</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5953332.2800000003</v>
      </c>
      <c r="E391" s="288">
        <v>5953332.2800000003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2646733.29</v>
      </c>
      <c r="E392" s="288">
        <v>2868663.13</v>
      </c>
      <c r="F392" s="263">
        <f t="shared" si="44"/>
        <v>108.38504736531274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278488.07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4444164.5999999996</v>
      </c>
      <c r="E397" s="284">
        <v>4013487.18</v>
      </c>
      <c r="F397" s="289">
        <f t="shared" si="44"/>
        <v>90.309147865495362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3655</v>
      </c>
      <c r="C1" s="268" t="s">
        <v>33</v>
      </c>
      <c r="D1" s="323">
        <v>22</v>
      </c>
      <c r="E1" s="268" t="s">
        <v>56</v>
      </c>
      <c r="F1" s="324" t="s">
        <v>3654</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1883612.3699999999</v>
      </c>
      <c r="E5" s="58">
        <f t="shared" si="0"/>
        <v>2055184.37</v>
      </c>
      <c r="F5" s="59">
        <f t="shared" ref="F5:F141" si="1">IF(D5&gt;0,IF(E5/D5&gt;=100,"&gt;&gt;100",E5/D5*100),"-")</f>
        <v>109.10866814916915</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1801120.18</v>
      </c>
      <c r="E6" s="60">
        <f t="shared" si="2"/>
        <v>2055184.37</v>
      </c>
      <c r="F6" s="45">
        <f t="shared" si="1"/>
        <v>114.10589880792965</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1801120.18</v>
      </c>
      <c r="E7" s="194">
        <v>2055184.37</v>
      </c>
      <c r="F7" s="45">
        <f t="shared" si="1"/>
        <v>114.10589880792965</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82492.19</v>
      </c>
      <c r="E18" s="194"/>
      <c r="F18" s="45">
        <f t="shared" si="1"/>
        <v>0</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9060.75</v>
      </c>
      <c r="E22" s="60">
        <f t="shared" si="5"/>
        <v>9610.83</v>
      </c>
      <c r="F22" s="45">
        <f t="shared" si="1"/>
        <v>106.07102061087659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9060.75</v>
      </c>
      <c r="E24" s="194">
        <v>9610.83</v>
      </c>
      <c r="F24" s="45">
        <f t="shared" si="1"/>
        <v>106.07102061087659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147944.46</v>
      </c>
      <c r="E28" s="60">
        <f t="shared" si="6"/>
        <v>162713.63</v>
      </c>
      <c r="F28" s="45">
        <f t="shared" si="1"/>
        <v>109.98291521020795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c r="E29" s="194">
        <v>6946.5</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147944.46</v>
      </c>
      <c r="E30" s="194">
        <v>155767.13</v>
      </c>
      <c r="F30" s="45">
        <f t="shared" si="1"/>
        <v>105.28757210645129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1979306.7000000002</v>
      </c>
      <c r="E35" s="60">
        <f t="shared" si="7"/>
        <v>1327769.2</v>
      </c>
      <c r="F35" s="45">
        <f t="shared" si="1"/>
        <v>67.082539557916903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48040.59</v>
      </c>
      <c r="E39" s="60">
        <f t="shared" si="9"/>
        <v>55396.850000000006</v>
      </c>
      <c r="F39" s="45">
        <f t="shared" si="1"/>
        <v>115.31259295524889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32858.31</v>
      </c>
      <c r="E40" s="194">
        <v>39863.870000000003</v>
      </c>
      <c r="F40" s="45">
        <f t="shared" si="1"/>
        <v>121.32051222354407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15182.28</v>
      </c>
      <c r="E42" s="194">
        <v>15532.98</v>
      </c>
      <c r="F42" s="45">
        <f t="shared" si="1"/>
        <v>102.30992973387396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258220.16</v>
      </c>
      <c r="E43" s="60">
        <f t="shared" si="10"/>
        <v>1030.29</v>
      </c>
      <c r="F43" s="45">
        <f t="shared" si="1"/>
        <v>0.39899673209094133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258220.16</v>
      </c>
      <c r="E48" s="194">
        <v>1030.29</v>
      </c>
      <c r="F48" s="45">
        <f t="shared" si="1"/>
        <v>0.39899673209094133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1018661.16</v>
      </c>
      <c r="E54" s="60">
        <f t="shared" si="12"/>
        <v>847898.92</v>
      </c>
      <c r="F54" s="45">
        <f t="shared" si="1"/>
        <v>83.236600480575902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1018661.16</v>
      </c>
      <c r="E55" s="194">
        <v>772898.92</v>
      </c>
      <c r="F55" s="45">
        <f t="shared" si="1"/>
        <v>75.873995235078951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c r="E56" s="194">
        <v>75000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179059.03</v>
      </c>
      <c r="E60" s="194">
        <v>13127.7</v>
      </c>
      <c r="F60" s="45">
        <f t="shared" si="1"/>
        <v>7.3314928602036993</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120735.26</v>
      </c>
      <c r="E61" s="60">
        <f t="shared" si="13"/>
        <v>37286.83</v>
      </c>
      <c r="F61" s="45">
        <f t="shared" si="1"/>
        <v>30.883132234941147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77360.259999999995</v>
      </c>
      <c r="E64" s="194">
        <v>20018.080000000002</v>
      </c>
      <c r="F64" s="45">
        <f t="shared" si="1"/>
        <v>25.876438367709731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43375</v>
      </c>
      <c r="E65" s="194">
        <v>17268.75</v>
      </c>
      <c r="F65" s="45">
        <f t="shared" si="1"/>
        <v>39.812680115273771</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354590.5</v>
      </c>
      <c r="E74" s="194">
        <v>373028.61</v>
      </c>
      <c r="F74" s="45">
        <f t="shared" si="1"/>
        <v>105.19983191879084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956012</v>
      </c>
      <c r="E75" s="60">
        <f t="shared" si="15"/>
        <v>902331.28</v>
      </c>
      <c r="F75" s="45">
        <f t="shared" si="1"/>
        <v>94.384932406706184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21040.43</v>
      </c>
      <c r="E76" s="194">
        <v>63294.97</v>
      </c>
      <c r="F76" s="45">
        <f t="shared" si="1"/>
        <v>300.82545841506089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86955.23</v>
      </c>
      <c r="E77" s="194">
        <v>123812.02</v>
      </c>
      <c r="F77" s="45">
        <f t="shared" si="1"/>
        <v>142.38593814311113</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23213.46</v>
      </c>
      <c r="E78" s="194"/>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21750.04</v>
      </c>
      <c r="E80" s="194">
        <v>6650</v>
      </c>
      <c r="F80" s="45">
        <f t="shared" si="1"/>
        <v>30.574656414424982</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803052.84</v>
      </c>
      <c r="E81" s="194">
        <v>708574.29</v>
      </c>
      <c r="F81" s="45">
        <f t="shared" si="1"/>
        <v>88.235076785233716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1094740</v>
      </c>
      <c r="E82" s="60">
        <f t="shared" si="16"/>
        <v>1801182.18</v>
      </c>
      <c r="F82" s="45">
        <f t="shared" si="1"/>
        <v>164.53058991175988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14338.12</v>
      </c>
      <c r="E85" s="194">
        <v>21183.48</v>
      </c>
      <c r="F85" s="45">
        <f t="shared" si="1"/>
        <v>147.74238184643454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124228.25</v>
      </c>
      <c r="E86" s="194">
        <v>497499.8</v>
      </c>
      <c r="F86" s="45">
        <f t="shared" si="1"/>
        <v>400.4723563279689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956173.63</v>
      </c>
      <c r="E88" s="194">
        <v>1282498.8999999999</v>
      </c>
      <c r="F88" s="45">
        <f t="shared" si="1"/>
        <v>134.12824405123993</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47957.74</v>
      </c>
      <c r="E89" s="60">
        <f t="shared" si="17"/>
        <v>52226.94</v>
      </c>
      <c r="F89" s="45">
        <f t="shared" si="1"/>
        <v>108.90200413947781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47957.74</v>
      </c>
      <c r="E94" s="60">
        <f t="shared" si="19"/>
        <v>50226.94</v>
      </c>
      <c r="F94" s="45">
        <f t="shared" si="1"/>
        <v>104.7316658374644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47957.74</v>
      </c>
      <c r="E95" s="194">
        <v>50226.94</v>
      </c>
      <c r="F95" s="45">
        <f t="shared" si="1"/>
        <v>104.7316658374644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c r="E106" s="194">
        <v>2000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3179537.31</v>
      </c>
      <c r="E107" s="60">
        <f t="shared" si="21"/>
        <v>3752068.93</v>
      </c>
      <c r="F107" s="45">
        <f t="shared" si="1"/>
        <v>118.00675897714189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738429.12</v>
      </c>
      <c r="E108" s="194">
        <v>2223157.87</v>
      </c>
      <c r="F108" s="45">
        <f t="shared" si="1"/>
        <v>301.06584501976306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1166265.06</v>
      </c>
      <c r="E109" s="194">
        <v>499593.69</v>
      </c>
      <c r="F109" s="45">
        <f t="shared" si="1"/>
        <v>42.837062271247319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1274843.1299999999</v>
      </c>
      <c r="E113" s="194">
        <v>1029317.37</v>
      </c>
      <c r="F113" s="45">
        <f t="shared" si="1"/>
        <v>80.740708074412268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541507.54999999993</v>
      </c>
      <c r="E114" s="60">
        <f t="shared" si="22"/>
        <v>5036510.97</v>
      </c>
      <c r="F114" s="45">
        <f t="shared" si="1"/>
        <v>930.09062754526701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379393.72</v>
      </c>
      <c r="E115" s="60">
        <f t="shared" si="23"/>
        <v>4830650.0199999996</v>
      </c>
      <c r="F115" s="45">
        <f t="shared" si="1"/>
        <v>1273.2551345341194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77569.740000000005</v>
      </c>
      <c r="E116" s="194">
        <v>4485991.38</v>
      </c>
      <c r="F116" s="45">
        <f t="shared" si="1"/>
        <v>5783.1718657301153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301823.98</v>
      </c>
      <c r="E117" s="194">
        <v>344658.64</v>
      </c>
      <c r="F117" s="45">
        <f t="shared" si="1"/>
        <v>114.19193398748504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31938</v>
      </c>
      <c r="E118" s="60">
        <f t="shared" si="24"/>
        <v>35730.99</v>
      </c>
      <c r="F118" s="45">
        <f t="shared" si="1"/>
        <v>111.87610370092054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31938</v>
      </c>
      <c r="E120" s="194">
        <v>35730.99</v>
      </c>
      <c r="F120" s="45">
        <f t="shared" si="1"/>
        <v>111.87610370092054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113420</v>
      </c>
      <c r="E126" s="194">
        <v>161700</v>
      </c>
      <c r="F126" s="45">
        <f t="shared" si="1"/>
        <v>142.56744842179509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16755.830000000002</v>
      </c>
      <c r="E128" s="194">
        <v>8429.9599999999991</v>
      </c>
      <c r="F128" s="45">
        <f t="shared" si="1"/>
        <v>50.310608307675587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436195.23</v>
      </c>
      <c r="E129" s="60">
        <f t="shared" si="26"/>
        <v>603726.79</v>
      </c>
      <c r="F129" s="45">
        <f t="shared" si="1"/>
        <v>138.40747181027174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67570</v>
      </c>
      <c r="E135" s="194">
        <v>102180</v>
      </c>
      <c r="F135" s="45">
        <f t="shared" si="1"/>
        <v>151.22095604558237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10317.34</v>
      </c>
      <c r="E137" s="194">
        <v>38125</v>
      </c>
      <c r="F137" s="45">
        <f t="shared" si="1"/>
        <v>369.52353998220474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358307.89</v>
      </c>
      <c r="E140" s="194">
        <v>463421.79</v>
      </c>
      <c r="F140" s="45">
        <f t="shared" si="1"/>
        <v>129.33619463417341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10275874.110000001</v>
      </c>
      <c r="E141" s="81">
        <f t="shared" si="28"/>
        <v>15703325.120000001</v>
      </c>
      <c r="F141" s="61">
        <f t="shared" si="1"/>
        <v>152.81741438150021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F1" sqref="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3655</v>
      </c>
      <c r="C1" s="268" t="s">
        <v>33</v>
      </c>
      <c r="D1" s="323">
        <v>22</v>
      </c>
      <c r="E1" s="268" t="s">
        <v>56</v>
      </c>
      <c r="F1" s="324" t="s">
        <v>3654</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1173668.03</v>
      </c>
      <c r="E5" s="82">
        <f t="shared" si="0"/>
        <v>3199255.21</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3199255.21</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2451158.4700000002</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2451158.4700000002</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748096.74</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v>748096.74</v>
      </c>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1173668.03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1173668.03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v>1173668.03</v>
      </c>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topLeftCell="A76"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3655</v>
      </c>
      <c r="C1" s="268" t="s">
        <v>33</v>
      </c>
      <c r="D1" s="323">
        <v>22</v>
      </c>
      <c r="E1" s="268" t="s">
        <v>56</v>
      </c>
      <c r="F1" s="324" t="s">
        <v>3654</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1661048.93</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24073311.270000003</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11709134.470000001</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1055871.9099999999</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3512456.76</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41933.53</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v>536480.78</v>
      </c>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583689.43000000005</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1600418.48</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4378283.58</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7057445.3600000003</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3745012.75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3745012.75</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1561718.69</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19180604.299999997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11636463.289999999</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1061331.04</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3458998.4</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38106.449999999997</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v>536072.65</v>
      </c>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581669.79</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1593884.78</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4366400.18</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6531594.6100000003</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100493.9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100493.9</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912052.5</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6553755.900000006</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v>0</v>
      </c>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0</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6553755.9000000004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v>686912.31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654200.29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1202152.76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3898211.14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112279.4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30777</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Dinka Pejnović</cp:lastModifiedBy>
  <cp:lastPrinted>2026-02-13T10:28:19Z</cp:lastPrinted>
  <dcterms:created xsi:type="dcterms:W3CDTF">2022-04-01T05:14:30Z</dcterms:created>
  <dcterms:modified xsi:type="dcterms:W3CDTF">2026-02-14T10:40:32Z</dcterms:modified>
</cp:coreProperties>
</file>