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eri\Documents\CZK 2022\"/>
    </mc:Choice>
  </mc:AlternateContent>
  <xr:revisionPtr revIDLastSave="0" documentId="13_ncr:1_{09F37342-415E-40AC-935F-BA344A354CB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F278" i="9"/>
  <c r="F277" i="9"/>
  <c r="F276" i="9"/>
  <c r="F275" i="9"/>
  <c r="L274" i="9"/>
  <c r="H274"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E177" i="5"/>
  <c r="H289"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6"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8" i="1"/>
  <c r="G1518" i="1"/>
  <c r="H1519" i="1"/>
  <c r="G1519" i="1"/>
  <c r="H1520" i="1"/>
  <c r="G1520" i="1"/>
  <c r="H1521" i="1"/>
  <c r="G1521" i="1"/>
  <c r="H1522" i="1"/>
  <c r="G1522" i="1"/>
  <c r="H1523" i="1"/>
  <c r="G1523" i="1"/>
  <c r="H1524" i="1"/>
  <c r="G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0" i="9"/>
  <c r="G20" i="9"/>
  <c r="E20" i="9" s="1"/>
  <c r="F152" i="4"/>
  <c r="D407" i="4"/>
  <c r="F298" i="4"/>
  <c r="D408" i="4"/>
  <c r="F350" i="4"/>
  <c r="E408" i="4"/>
  <c r="D403" i="1" s="1"/>
  <c r="D643" i="4"/>
  <c r="F416" i="4"/>
  <c r="D644" i="4"/>
  <c r="F417" i="4"/>
  <c r="E644" i="4"/>
  <c r="D638" i="1" s="1"/>
  <c r="D635" i="4"/>
  <c r="F420" i="4"/>
  <c r="D636" i="4"/>
  <c r="F528" i="4"/>
  <c r="E636" i="4"/>
  <c r="D630" i="1" s="1"/>
  <c r="G142" i="9"/>
  <c r="E142" i="9" s="1"/>
  <c r="B142" i="9" s="1"/>
  <c r="F603" i="4"/>
  <c r="G282" i="9"/>
  <c r="E282" i="9" s="1"/>
  <c r="B282" i="9" s="1"/>
  <c r="G276" i="9"/>
  <c r="E276" i="9" s="1"/>
  <c r="F6" i="5"/>
  <c r="G286" i="9"/>
  <c r="E286" i="9" s="1"/>
  <c r="B286" i="9" s="1"/>
  <c r="F88" i="5"/>
  <c r="G287" i="9"/>
  <c r="E287" i="9" s="1"/>
  <c r="B287" i="9" s="1"/>
  <c r="F149" i="5"/>
  <c r="G289" i="9"/>
  <c r="E289" i="9" s="1"/>
  <c r="B289" i="9" s="1"/>
  <c r="F177" i="5"/>
  <c r="G291" i="9"/>
  <c r="E291" i="9" s="1"/>
  <c r="B291" i="9" s="1"/>
  <c r="F190" i="5"/>
  <c r="G292" i="9"/>
  <c r="E292" i="9" s="1"/>
  <c r="B292" i="9" s="1"/>
  <c r="F206" i="5"/>
  <c r="D141" i="6"/>
  <c r="F5" i="6"/>
  <c r="B297" i="9"/>
  <c r="E296" i="9"/>
  <c r="I10" i="3" s="1"/>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K1432" i="9" l="1"/>
  <c r="G295" i="9"/>
  <c r="E295" i="9" s="1"/>
  <c r="B295" i="9" s="1"/>
  <c r="I34" i="3"/>
  <c r="C1517" i="1"/>
  <c r="G294" i="9"/>
  <c r="E294" i="9" s="1"/>
  <c r="F141" i="6"/>
  <c r="H28" i="3"/>
  <c r="C1435" i="1"/>
  <c r="G299" i="9"/>
  <c r="E299" i="9" s="1"/>
  <c r="B276" i="9"/>
  <c r="E275" i="9"/>
  <c r="F636" i="4"/>
  <c r="C630" i="1"/>
  <c r="F635" i="4"/>
  <c r="C629" i="1"/>
  <c r="F644" i="4"/>
  <c r="C638" i="1"/>
  <c r="F643" i="4"/>
  <c r="C637" i="1"/>
  <c r="F408" i="4"/>
  <c r="C403" i="1"/>
  <c r="F407" i="4"/>
  <c r="C402" i="1"/>
  <c r="B20" i="9"/>
  <c r="E19" i="9"/>
  <c r="E640" i="4"/>
  <c r="E415" i="4"/>
  <c r="D410" i="1" s="1"/>
  <c r="D408" i="1"/>
  <c r="D413" i="4"/>
  <c r="D291" i="4"/>
  <c r="F289" i="4"/>
  <c r="C285" i="1"/>
  <c r="D290" i="4"/>
  <c r="E639" i="4"/>
  <c r="E414" i="4"/>
  <c r="D409" i="1" s="1"/>
  <c r="D407" i="1"/>
  <c r="D639" i="4"/>
  <c r="D414" i="4"/>
  <c r="F412" i="4"/>
  <c r="C407" i="1"/>
  <c r="M3" i="9"/>
  <c r="I8" i="3"/>
  <c r="H407" i="1" l="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299" i="9"/>
  <c r="E298" i="9"/>
  <c r="H1435" i="1"/>
  <c r="G1435" i="1"/>
  <c r="H9" i="3"/>
  <c r="B294" i="9"/>
  <c r="E293"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H635" i="1"/>
  <c r="G635" i="1"/>
  <c r="F645" i="4"/>
  <c r="H18" i="3"/>
  <c r="C639" i="1"/>
  <c r="H639" i="1" l="1"/>
  <c r="G639" i="1"/>
  <c r="H7" i="3"/>
  <c r="H640" i="1"/>
  <c r="G640" i="1"/>
  <c r="J3" i="9" l="1"/>
  <c r="I7" i="3"/>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<sst xmlns="http://schemas.openxmlformats.org/spreadsheetml/2006/main" count="4313" uniqueCount="3394">
  <si>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</si>
  <si>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</si>
  <si>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</si>
  <si>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</si>
  <si>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</si>
  <si>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</si>
  <si>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</si>
  <si>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</si>
  <si>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</si>
  <si>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</si>
  <si>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</si>
  <si>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</si>
  <si>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</si>
  <si>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</si>
  <si>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</si>
  <si>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</si>
  <si>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</si>
  <si>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</si>
  <si>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</si>
  <si>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</si>
  <si>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</si>
  <si>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</si>
  <si>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</si>
  <si>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</si>
  <si>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</si>
  <si>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</si>
  <si>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</si>
  <si>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</si>
  <si>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</si>
  <si>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</si>
  <si>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</si>
  <si>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CENTAR ZA KULTURU GRADA KRKA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</si>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</sst>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1369766</v>
      </c>
      <c r="D2" s="6">
        <f>'PR-RAS'!E6</f>
        <v>1653146.45</v>
      </c>
      <c r="E2" s="6">
        <v>0</v>
      </c>
      <c r="F2" s="6">
        <v>0</v>
      </c>
      <c r="G2" s="7">
        <f t="shared" ref="G2:G264" si="0">(B2/1000)*(C2*1+D2*2)</f>
        <v>4676.0589000000009</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133920</v>
      </c>
      <c r="D46" s="1">
        <f>'PR-RAS'!E50</f>
        <v>118703</v>
      </c>
      <c r="E46" s="1">
        <v>0</v>
      </c>
      <c r="F46" s="1">
        <v>0</v>
      </c>
      <c r="G46" s="2">
        <f t="shared" si="0"/>
        <v>16709.669999999998</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133920</v>
      </c>
      <c r="D64" s="1">
        <f>'PR-RAS'!E68</f>
        <v>118703</v>
      </c>
      <c r="E64" s="1">
        <v>0</v>
      </c>
      <c r="F64" s="1">
        <v>0</v>
      </c>
      <c r="G64" s="2">
        <f t="shared" si="0"/>
        <v>23393.538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133920</v>
      </c>
      <c r="D65" s="1">
        <f>'PR-RAS'!E69</f>
        <v>118703</v>
      </c>
      <c r="E65" s="1">
        <v>0</v>
      </c>
      <c r="F65" s="1">
        <v>0</v>
      </c>
      <c r="G65" s="2">
        <f t="shared" si="0"/>
        <v>23764.864000000001</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0.3</v>
      </c>
      <c r="E78" s="1">
        <v>0</v>
      </c>
      <c r="F78" s="1">
        <v>0</v>
      </c>
      <c r="G78" s="2">
        <f t="shared" si="0"/>
        <v>0.1232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0.3</v>
      </c>
      <c r="E79" s="1">
        <v>0</v>
      </c>
      <c r="F79" s="1">
        <v>0</v>
      </c>
      <c r="G79" s="2">
        <f t="shared" si="0"/>
        <v>0.12480000000000001</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0.3</v>
      </c>
      <c r="E81" s="1">
        <v>0</v>
      </c>
      <c r="F81" s="1">
        <v>0</v>
      </c>
      <c r="G81" s="2">
        <f t="shared" si="0"/>
        <v>0.128</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93250</v>
      </c>
      <c r="D102" s="1">
        <f>'PR-RAS'!E106</f>
        <v>160040</v>
      </c>
      <c r="E102" s="1">
        <v>0</v>
      </c>
      <c r="F102" s="1">
        <v>0</v>
      </c>
      <c r="G102" s="2">
        <f t="shared" si="0"/>
        <v>41746.33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93250</v>
      </c>
      <c r="D108" s="1">
        <f>'PR-RAS'!E112</f>
        <v>160040</v>
      </c>
      <c r="E108" s="1">
        <v>0</v>
      </c>
      <c r="F108" s="1">
        <v>0</v>
      </c>
      <c r="G108" s="2">
        <f t="shared" si="0"/>
        <v>44226.31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93250</v>
      </c>
      <c r="D113" s="1">
        <f>'PR-RAS'!E117</f>
        <v>160040</v>
      </c>
      <c r="E113" s="1">
        <v>0</v>
      </c>
      <c r="F113" s="1">
        <v>0</v>
      </c>
      <c r="G113" s="2">
        <f t="shared" si="0"/>
        <v>46292.959999999999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87595</v>
      </c>
      <c r="D120" s="1">
        <f>'PR-RAS'!E124</f>
        <v>134430</v>
      </c>
      <c r="E120" s="1">
        <v>0</v>
      </c>
      <c r="F120" s="1">
        <v>0</v>
      </c>
      <c r="G120" s="2">
        <f t="shared" si="0"/>
        <v>42418.144999999997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87595</v>
      </c>
      <c r="D124" s="1">
        <f>'PR-RAS'!E128</f>
        <v>134430</v>
      </c>
      <c r="E124" s="1">
        <v>0</v>
      </c>
      <c r="F124" s="1">
        <v>0</v>
      </c>
      <c r="G124" s="2">
        <f t="shared" si="0"/>
        <v>43843.964999999997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87595</v>
      </c>
      <c r="D125" s="1">
        <f>'PR-RAS'!E129</f>
        <v>134430</v>
      </c>
      <c r="E125" s="1">
        <v>0</v>
      </c>
      <c r="F125" s="1">
        <v>0</v>
      </c>
      <c r="G125" s="2">
        <f t="shared" si="0"/>
        <v>44200.42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1055000</v>
      </c>
      <c r="D129" s="1">
        <f>'PR-RAS'!E133</f>
        <v>1239973.1499999999</v>
      </c>
      <c r="E129" s="1">
        <v>0</v>
      </c>
      <c r="F129" s="1">
        <v>0</v>
      </c>
      <c r="G129" s="2">
        <f t="shared" si="0"/>
        <v>452473.12640000001</v>
      </c>
      <c r="H129" s="2">
        <f t="shared" si="1"/>
        <v>0.14999999990686774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1055000</v>
      </c>
      <c r="D130" s="1">
        <f>'PR-RAS'!E134</f>
        <v>1239973.1499999999</v>
      </c>
      <c r="E130" s="1">
        <v>0</v>
      </c>
      <c r="F130" s="1">
        <v>0</v>
      </c>
      <c r="G130" s="2">
        <f t="shared" si="0"/>
        <v>456008.07269999996</v>
      </c>
      <c r="H130" s="2">
        <f t="shared" si="1"/>
        <v>0.14999999990686774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1055000</v>
      </c>
      <c r="D131" s="1">
        <f>'PR-RAS'!E135</f>
        <v>1239973.1499999999</v>
      </c>
      <c r="E131" s="1">
        <v>0</v>
      </c>
      <c r="F131" s="1">
        <v>0</v>
      </c>
      <c r="G131" s="2">
        <f t="shared" si="0"/>
        <v>459543.01899999997</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1357169</v>
      </c>
      <c r="D147" s="1">
        <f>'PR-RAS'!E151</f>
        <v>1632673.3900000001</v>
      </c>
      <c r="E147" s="1">
        <v>0</v>
      </c>
      <c r="F147" s="1">
        <v>0</v>
      </c>
      <c r="G147" s="2">
        <f t="shared" si="0"/>
        <v>674887.30388000002</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552962</v>
      </c>
      <c r="D148" s="1">
        <f>'PR-RAS'!E152</f>
        <v>643254.35</v>
      </c>
      <c r="E148" s="1">
        <v>0</v>
      </c>
      <c r="F148" s="1">
        <v>0</v>
      </c>
      <c r="G148" s="2">
        <f t="shared" si="0"/>
        <v>270402.19289999997</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464088</v>
      </c>
      <c r="D149" s="1">
        <f>'PR-RAS'!E153</f>
        <v>537729.06999999995</v>
      </c>
      <c r="E149" s="1">
        <v>0</v>
      </c>
      <c r="F149" s="1">
        <v>0</v>
      </c>
      <c r="G149" s="2">
        <f t="shared" si="0"/>
        <v>227852.82871999996</v>
      </c>
      <c r="H149" s="2">
        <f t="shared" si="1"/>
        <v>6.9999999948777258E-2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464088</v>
      </c>
      <c r="D150" s="1">
        <f>'PR-RAS'!E154</f>
        <v>537729.06999999995</v>
      </c>
      <c r="E150" s="1">
        <v>0</v>
      </c>
      <c r="F150" s="1">
        <v>0</v>
      </c>
      <c r="G150" s="2">
        <f t="shared" si="0"/>
        <v>229392.37485999998</v>
      </c>
      <c r="H150" s="2">
        <f t="shared" si="1"/>
        <v>6.9999999948777258E-2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12300</v>
      </c>
      <c r="D154" s="1">
        <f>'PR-RAS'!E158</f>
        <v>16800</v>
      </c>
      <c r="E154" s="1">
        <v>0</v>
      </c>
      <c r="F154" s="1">
        <v>0</v>
      </c>
      <c r="G154" s="2">
        <f t="shared" si="0"/>
        <v>7022.7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76574</v>
      </c>
      <c r="D155" s="1">
        <f>'PR-RAS'!E159</f>
        <v>88725.28</v>
      </c>
      <c r="E155" s="1">
        <v>0</v>
      </c>
      <c r="F155" s="1">
        <v>0</v>
      </c>
      <c r="G155" s="2">
        <f t="shared" si="0"/>
        <v>39119.78224</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76574</v>
      </c>
      <c r="D157" s="1">
        <f>'PR-RAS'!E161</f>
        <v>88725.28</v>
      </c>
      <c r="E157" s="1">
        <v>0</v>
      </c>
      <c r="F157" s="1">
        <v>0</v>
      </c>
      <c r="G157" s="2">
        <f t="shared" si="0"/>
        <v>39627.831359999996</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798307</v>
      </c>
      <c r="D159" s="1">
        <f>'PR-RAS'!E163</f>
        <v>982519.04</v>
      </c>
      <c r="E159" s="1">
        <v>0</v>
      </c>
      <c r="F159" s="1">
        <v>0</v>
      </c>
      <c r="G159" s="2">
        <f t="shared" si="0"/>
        <v>436608.52264000004</v>
      </c>
      <c r="H159" s="2">
        <f t="shared" si="1"/>
        <v>4.0000000037252903E-2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24958</v>
      </c>
      <c r="D160" s="1">
        <f>'PR-RAS'!E164</f>
        <v>35990.35</v>
      </c>
      <c r="E160" s="1">
        <v>0</v>
      </c>
      <c r="F160" s="1">
        <v>0</v>
      </c>
      <c r="G160" s="2">
        <f t="shared" si="0"/>
        <v>15413.2533</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24958</v>
      </c>
      <c r="D161" s="1">
        <f>'PR-RAS'!E165</f>
        <v>35990.35</v>
      </c>
      <c r="E161" s="1">
        <v>0</v>
      </c>
      <c r="F161" s="1">
        <v>0</v>
      </c>
      <c r="G161" s="2">
        <f t="shared" si="0"/>
        <v>15510.191999999999</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33773</v>
      </c>
      <c r="D165" s="1">
        <f>'PR-RAS'!E169</f>
        <v>27290.82</v>
      </c>
      <c r="E165" s="1">
        <v>0</v>
      </c>
      <c r="F165" s="1">
        <v>0</v>
      </c>
      <c r="G165" s="2">
        <f t="shared" si="0"/>
        <v>14490.160960000001</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18362</v>
      </c>
      <c r="D166" s="1">
        <f>'PR-RAS'!E170</f>
        <v>24300</v>
      </c>
      <c r="E166" s="1">
        <v>0</v>
      </c>
      <c r="F166" s="1">
        <v>0</v>
      </c>
      <c r="G166" s="2">
        <f t="shared" si="0"/>
        <v>11048.730000000001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1644</v>
      </c>
      <c r="D168" s="1">
        <f>'PR-RAS'!E172</f>
        <v>2890.79</v>
      </c>
      <c r="E168" s="1">
        <v>0</v>
      </c>
      <c r="F168" s="1">
        <v>0</v>
      </c>
      <c r="G168" s="2">
        <f t="shared" si="0"/>
        <v>1240.07186</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100.03</v>
      </c>
      <c r="E169" s="1">
        <v>0</v>
      </c>
      <c r="F169" s="1">
        <v>0</v>
      </c>
      <c r="G169" s="2">
        <f t="shared" si="0"/>
        <v>33.610080000000004</v>
      </c>
      <c r="H169" s="2">
        <f t="shared" si="1"/>
        <v>3.0000000000001137E-2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13767</v>
      </c>
      <c r="D170" s="1">
        <f>'PR-RAS'!E174</f>
        <v>0</v>
      </c>
      <c r="E170" s="1">
        <v>0</v>
      </c>
      <c r="F170" s="1">
        <v>0</v>
      </c>
      <c r="G170" s="2">
        <f t="shared" si="0"/>
        <v>2326.623</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673405</v>
      </c>
      <c r="D173" s="1">
        <f>'PR-RAS'!E177</f>
        <v>844820.78</v>
      </c>
      <c r="E173" s="1">
        <v>0</v>
      </c>
      <c r="F173" s="1">
        <v>0</v>
      </c>
      <c r="G173" s="2">
        <f t="shared" si="0"/>
        <v>406444.00831999996</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17473</v>
      </c>
      <c r="D174" s="1">
        <f>'PR-RAS'!E178</f>
        <v>26923.68</v>
      </c>
      <c r="E174" s="1">
        <v>0</v>
      </c>
      <c r="F174" s="1">
        <v>0</v>
      </c>
      <c r="G174" s="2">
        <f t="shared" si="0"/>
        <v>12338.422279999999</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3916</v>
      </c>
      <c r="D177" s="1">
        <f>'PR-RAS'!E181</f>
        <v>5181.4799999999996</v>
      </c>
      <c r="E177" s="1">
        <v>0</v>
      </c>
      <c r="F177" s="1">
        <v>0</v>
      </c>
      <c r="G177" s="2">
        <f t="shared" si="0"/>
        <v>2513.0969599999999</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68145</v>
      </c>
      <c r="D178" s="1">
        <f>'PR-RAS'!E182</f>
        <v>95287.93</v>
      </c>
      <c r="E178" s="1">
        <v>0</v>
      </c>
      <c r="F178" s="1">
        <v>0</v>
      </c>
      <c r="G178" s="2">
        <f t="shared" si="0"/>
        <v>45793.592219999999</v>
      </c>
      <c r="H178" s="2">
        <f t="shared" si="1"/>
        <v>7.0000000006984919E-2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340</v>
      </c>
      <c r="D179" s="1">
        <f>'PR-RAS'!E183</f>
        <v>0</v>
      </c>
      <c r="E179" s="1">
        <v>0</v>
      </c>
      <c r="F179" s="1">
        <v>0</v>
      </c>
      <c r="G179" s="2">
        <f t="shared" si="0"/>
        <v>60.519999999999996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191756</v>
      </c>
      <c r="D180" s="1">
        <f>'PR-RAS'!E184</f>
        <v>319049.34999999998</v>
      </c>
      <c r="E180" s="1">
        <v>0</v>
      </c>
      <c r="F180" s="1">
        <v>0</v>
      </c>
      <c r="G180" s="2">
        <f t="shared" si="0"/>
        <v>148543.99129999999</v>
      </c>
      <c r="H180" s="2">
        <f t="shared" si="1"/>
        <v>0.34999999997671694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899</v>
      </c>
      <c r="D181" s="1">
        <f>'PR-RAS'!E185</f>
        <v>898.75</v>
      </c>
      <c r="E181" s="1">
        <v>0</v>
      </c>
      <c r="F181" s="1">
        <v>0</v>
      </c>
      <c r="G181" s="2">
        <f t="shared" si="0"/>
        <v>485.37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390876</v>
      </c>
      <c r="D182" s="1">
        <f>'PR-RAS'!E186</f>
        <v>397479.59</v>
      </c>
      <c r="E182" s="1">
        <v>0</v>
      </c>
      <c r="F182" s="1">
        <v>0</v>
      </c>
      <c r="G182" s="2">
        <f t="shared" si="0"/>
        <v>214636.16758000004</v>
      </c>
      <c r="H182" s="2">
        <f t="shared" si="1"/>
        <v>0.40999999997438863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2601</v>
      </c>
      <c r="D183" s="1">
        <f>'PR-RAS'!E187</f>
        <v>11266.1</v>
      </c>
      <c r="E183" s="1">
        <v>0</v>
      </c>
      <c r="F183" s="1">
        <v>0</v>
      </c>
      <c r="G183" s="2">
        <f t="shared" si="0"/>
        <v>4574.2424000000001</v>
      </c>
      <c r="H183" s="2">
        <f t="shared" si="1"/>
        <v>0.1000000000003638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63570</v>
      </c>
      <c r="D184" s="1">
        <f>'PR-RAS'!E188</f>
        <v>63150.990000000005</v>
      </c>
      <c r="E184" s="1">
        <v>0</v>
      </c>
      <c r="F184" s="1">
        <v>0</v>
      </c>
      <c r="G184" s="2">
        <f t="shared" si="0"/>
        <v>34746.572339999999</v>
      </c>
      <c r="H184" s="2">
        <f t="shared" si="1"/>
        <v>9.9999999947613105E-3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14818</v>
      </c>
      <c r="D186" s="1">
        <f>'PR-RAS'!E190</f>
        <v>12287.68</v>
      </c>
      <c r="E186" s="1">
        <v>0</v>
      </c>
      <c r="F186" s="1">
        <v>0</v>
      </c>
      <c r="G186" s="2">
        <f t="shared" si="0"/>
        <v>7287.7716</v>
      </c>
      <c r="H186" s="2">
        <f t="shared" si="1"/>
        <v>0.31999999999970896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36531</v>
      </c>
      <c r="D187" s="1">
        <f>'PR-RAS'!E191</f>
        <v>36029.360000000001</v>
      </c>
      <c r="E187" s="1">
        <v>0</v>
      </c>
      <c r="F187" s="1">
        <v>0</v>
      </c>
      <c r="G187" s="2">
        <f t="shared" si="0"/>
        <v>20197.68792</v>
      </c>
      <c r="H187" s="2">
        <f t="shared" si="1"/>
        <v>0.36000000000058208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157</v>
      </c>
      <c r="D189" s="1">
        <f>'PR-RAS'!E193</f>
        <v>364</v>
      </c>
      <c r="E189" s="1">
        <v>0</v>
      </c>
      <c r="F189" s="1">
        <v>0</v>
      </c>
      <c r="G189" s="2">
        <f t="shared" si="0"/>
        <v>166.38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12064</v>
      </c>
      <c r="D191" s="1">
        <f>'PR-RAS'!E195</f>
        <v>14469.95</v>
      </c>
      <c r="E191" s="1">
        <v>0</v>
      </c>
      <c r="F191" s="1">
        <v>0</v>
      </c>
      <c r="G191" s="2">
        <f t="shared" si="0"/>
        <v>7790.741</v>
      </c>
      <c r="H191" s="2">
        <f t="shared" si="1"/>
        <v>4.9999999999272404E-2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5900</v>
      </c>
      <c r="D192" s="1">
        <f>'PR-RAS'!E196</f>
        <v>6900</v>
      </c>
      <c r="E192" s="1">
        <v>0</v>
      </c>
      <c r="F192" s="1">
        <v>0</v>
      </c>
      <c r="G192" s="2">
        <f t="shared" si="0"/>
        <v>3762.7000000000003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5900</v>
      </c>
      <c r="D206" s="1">
        <f>'PR-RAS'!E210</f>
        <v>6900</v>
      </c>
      <c r="E206" s="1">
        <v>0</v>
      </c>
      <c r="F206" s="1">
        <v>0</v>
      </c>
      <c r="G206" s="2">
        <f t="shared" si="0"/>
        <v>4038.4999999999995</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5900</v>
      </c>
      <c r="D207" s="1">
        <f>'PR-RAS'!E211</f>
        <v>6900</v>
      </c>
      <c r="E207" s="1">
        <v>0</v>
      </c>
      <c r="F207" s="1">
        <v>0</v>
      </c>
      <c r="G207" s="2">
        <f t="shared" si="0"/>
        <v>4058.2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1357169</v>
      </c>
      <c r="D285" s="1">
        <f>'PR-RAS'!E289</f>
        <v>1632673.3900000001</v>
      </c>
      <c r="E285" s="1">
        <v>0</v>
      </c>
      <c r="F285" s="1">
        <v>0</v>
      </c>
      <c r="G285" s="2">
        <f t="shared" si="8"/>
        <v>1312794.4815199999</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12597</v>
      </c>
      <c r="D286" s="1">
        <f>'PR-RAS'!E290</f>
        <v>20473.059999999823</v>
      </c>
      <c r="E286" s="1">
        <v>0</v>
      </c>
      <c r="F286" s="1">
        <v>0</v>
      </c>
      <c r="G286" s="2">
        <f t="shared" si="8"/>
        <v>15259.789199999897</v>
      </c>
      <c r="H286" s="2">
        <f t="shared" si="9"/>
        <v>5.9999999823048711E-2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19542</v>
      </c>
      <c r="D288" s="1">
        <f>'PR-RAS'!E292</f>
        <v>32138.080000000002</v>
      </c>
      <c r="E288" s="1">
        <v>0</v>
      </c>
      <c r="F288" s="1">
        <v>0</v>
      </c>
      <c r="G288" s="2">
        <f t="shared" si="8"/>
        <v>24055.81192</v>
      </c>
      <c r="H288" s="2">
        <f t="shared" si="9"/>
        <v>8.000000000174623E-2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1369766</v>
      </c>
      <c r="D407" s="1">
        <f>'PR-RAS'!E412</f>
        <v>1653146.45</v>
      </c>
      <c r="E407" s="1">
        <v>0</v>
      </c>
      <c r="F407" s="1">
        <v>0</v>
      </c>
      <c r="G407" s="2">
        <f t="shared" si="8"/>
        <v>1898479.9134000002</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1357169</v>
      </c>
      <c r="D408" s="1">
        <f>'PR-RAS'!E413</f>
        <v>1632673.3900000001</v>
      </c>
      <c r="E408" s="1">
        <v>0</v>
      </c>
      <c r="F408" s="1">
        <v>0</v>
      </c>
      <c r="G408" s="2">
        <f t="shared" si="8"/>
        <v>1881363.92246</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12597</v>
      </c>
      <c r="D409" s="1">
        <f>'PR-RAS'!E414</f>
        <v>20473.059999999823</v>
      </c>
      <c r="E409" s="1">
        <v>0</v>
      </c>
      <c r="F409" s="1">
        <v>0</v>
      </c>
      <c r="G409" s="2">
        <f t="shared" si="8"/>
        <v>21845.592959999853</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19542</v>
      </c>
      <c r="D411" s="1">
        <f>'PR-RAS'!E416</f>
        <v>32138.080000000002</v>
      </c>
      <c r="E411" s="1">
        <v>0</v>
      </c>
      <c r="F411" s="1">
        <v>0</v>
      </c>
      <c r="G411" s="2">
        <f t="shared" si="8"/>
        <v>34365.445599999999</v>
      </c>
      <c r="H411" s="2">
        <f t="shared" si="9"/>
        <v>8.000000000174623E-2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1369766</v>
      </c>
      <c r="D633" s="1">
        <f>'PR-RAS'!E639</f>
        <v>1653146.45</v>
      </c>
      <c r="E633" s="1">
        <v>0</v>
      </c>
      <c r="F633" s="1">
        <v>0</v>
      </c>
      <c r="G633" s="2">
        <f t="shared" si="10"/>
        <v>2955269.2248000004</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1357169</v>
      </c>
      <c r="D634" s="1">
        <f>'PR-RAS'!E640</f>
        <v>1632673.3900000001</v>
      </c>
      <c r="E634" s="1">
        <v>0</v>
      </c>
      <c r="F634" s="1">
        <v>0</v>
      </c>
      <c r="G634" s="2">
        <f t="shared" si="10"/>
        <v>2926052.4887400004</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12597</v>
      </c>
      <c r="D635" s="1">
        <f>'PR-RAS'!E641</f>
        <v>20473.059999999823</v>
      </c>
      <c r="E635" s="1">
        <v>0</v>
      </c>
      <c r="F635" s="1">
        <v>0</v>
      </c>
      <c r="G635" s="2">
        <f t="shared" si="10"/>
        <v>33946.338079999776</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19542</v>
      </c>
      <c r="D637" s="1">
        <f>'PR-RAS'!E643</f>
        <v>32138.080000000002</v>
      </c>
      <c r="E637" s="1">
        <v>0</v>
      </c>
      <c r="F637" s="1">
        <v>0</v>
      </c>
      <c r="G637" s="2">
        <f t="shared" si="10"/>
        <v>53308.349760000005</v>
      </c>
      <c r="H637" s="2">
        <f t="shared" si="11"/>
        <v>8.000000000174623E-2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32139</v>
      </c>
      <c r="D639" s="1">
        <f>'PR-RAS'!E645</f>
        <v>52611.139999999825</v>
      </c>
      <c r="E639" s="1">
        <v>0</v>
      </c>
      <c r="F639" s="1">
        <v>0</v>
      </c>
      <c r="G639" s="2">
        <f t="shared" si="10"/>
        <v>87636.496639999779</v>
      </c>
      <c r="H639" s="2">
        <f t="shared" si="11"/>
        <v>0.13999999982479494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68628</v>
      </c>
      <c r="D642" s="1">
        <f>'PR-RAS'!E649</f>
        <v>83624.179999999993</v>
      </c>
      <c r="E642" s="1">
        <v>0</v>
      </c>
      <c r="F642" s="1">
        <v>0</v>
      </c>
      <c r="G642" s="2">
        <f t="shared" si="10"/>
        <v>151196.74675999998</v>
      </c>
      <c r="H642" s="2">
        <f t="shared" si="11"/>
        <v>0.17999999999301508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1509754</v>
      </c>
      <c r="D643" s="1">
        <f>'PR-RAS'!E650</f>
        <v>1902012.09</v>
      </c>
      <c r="E643" s="1">
        <v>0</v>
      </c>
      <c r="F643" s="1">
        <v>0</v>
      </c>
      <c r="G643" s="2">
        <f t="shared" si="10"/>
        <v>3411445.5915600001</v>
      </c>
      <c r="H643" s="2">
        <f t="shared" si="11"/>
        <v>9.0000000083819032E-2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1494758</v>
      </c>
      <c r="D644" s="1">
        <f>'PR-RAS'!E651</f>
        <v>1876967.65</v>
      </c>
      <c r="E644" s="1">
        <v>0</v>
      </c>
      <c r="F644" s="1">
        <v>0</v>
      </c>
      <c r="G644" s="2">
        <f t="shared" si="10"/>
        <v>3374909.7919000001</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83624</v>
      </c>
      <c r="D645" s="1">
        <f>'PR-RAS'!E652</f>
        <v>108668.62000000011</v>
      </c>
      <c r="E645" s="1">
        <v>0</v>
      </c>
      <c r="F645" s="1">
        <v>0</v>
      </c>
      <c r="G645" s="2">
        <f t="shared" si="10"/>
        <v>193819.03856000016</v>
      </c>
      <c r="H645" s="2">
        <f t="shared" si="11"/>
        <v>0.37999999988824129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97920</v>
      </c>
      <c r="D668" s="1">
        <f>'PR-RAS'!E675</f>
        <v>98703</v>
      </c>
      <c r="E668" s="1">
        <v>0</v>
      </c>
      <c r="F668" s="1">
        <v>0</v>
      </c>
      <c r="G668" s="2">
        <f t="shared" si="10"/>
        <v>196982.44200000001</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36000</v>
      </c>
      <c r="D669" s="1">
        <f>'PR-RAS'!E676</f>
        <v>20000</v>
      </c>
      <c r="E669" s="1">
        <v>0</v>
      </c>
      <c r="F669" s="1">
        <v>0</v>
      </c>
      <c r="G669" s="2">
        <f t="shared" si="10"/>
        <v>50768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93250</v>
      </c>
      <c r="D703" s="1">
        <f>'PR-RAS'!E710</f>
        <v>160040</v>
      </c>
      <c r="E703" s="1">
        <v>0</v>
      </c>
      <c r="F703" s="1">
        <v>0</v>
      </c>
      <c r="G703" s="2">
        <f t="shared" si="10"/>
        <v>290157.65999999997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113126</v>
      </c>
      <c r="D714" s="1">
        <f>'PR-RAS'!E721</f>
        <v>216334.88</v>
      </c>
      <c r="E714" s="1">
        <v>0</v>
      </c>
      <c r="F714" s="1">
        <v>0</v>
      </c>
      <c r="G714" s="2">
        <f t="shared" si="10"/>
        <v>389152.37688</v>
      </c>
      <c r="H714" s="2">
        <f t="shared" si="11"/>
        <v>0.11999999999534339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29318</v>
      </c>
      <c r="D716" s="1">
        <f>'PR-RAS'!E723</f>
        <v>75954.42</v>
      </c>
      <c r="E716" s="1">
        <v>0</v>
      </c>
      <c r="F716" s="1">
        <v>0</v>
      </c>
      <c r="G716" s="2">
        <f t="shared" si="10"/>
        <v>129577.19059999999</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580199</v>
      </c>
      <c r="D984" s="6">
        <f>BILANCA!E6</f>
        <v>490718.48</v>
      </c>
      <c r="E984" s="6">
        <v>0</v>
      </c>
      <c r="F984" s="6">
        <v>0</v>
      </c>
      <c r="G984" s="7">
        <f t="shared" ref="G984:G1241" si="22">B984/1000*C984+B984/500*D984</f>
        <v>1561.6359600000001</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496575</v>
      </c>
      <c r="D985" s="1">
        <f>BILANCA!E7</f>
        <v>382049.86</v>
      </c>
      <c r="E985" s="1">
        <v>0</v>
      </c>
      <c r="F985" s="1">
        <v>0</v>
      </c>
      <c r="G985" s="2">
        <f t="shared" si="22"/>
        <v>2521.34944</v>
      </c>
      <c r="H985" s="2">
        <f t="shared" si="19"/>
        <v>0.14000000001396984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34667</v>
      </c>
      <c r="D986" s="1">
        <f>BILANCA!E8</f>
        <v>27947.749999999993</v>
      </c>
      <c r="E986" s="1">
        <v>0</v>
      </c>
      <c r="F986" s="1">
        <v>0</v>
      </c>
      <c r="G986" s="2">
        <f t="shared" si="22"/>
        <v>271.6875</v>
      </c>
      <c r="H986" s="2">
        <f t="shared" si="19"/>
        <v>0.25000000000727596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67184</v>
      </c>
      <c r="D988" s="1">
        <f>BILANCA!E10</f>
        <v>67184.009999999995</v>
      </c>
      <c r="E988" s="1">
        <v>0</v>
      </c>
      <c r="F988" s="1">
        <v>0</v>
      </c>
      <c r="G988" s="2">
        <f t="shared" si="22"/>
        <v>1007.7601</v>
      </c>
      <c r="H988" s="2">
        <f t="shared" si="19"/>
        <v>9.9999999947613105E-3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32517</v>
      </c>
      <c r="D989" s="1">
        <f>BILANCA!E11</f>
        <v>39236.26</v>
      </c>
      <c r="E989" s="1">
        <v>0</v>
      </c>
      <c r="F989" s="1">
        <v>0</v>
      </c>
      <c r="G989" s="2">
        <f t="shared" si="22"/>
        <v>665.93712000000005</v>
      </c>
      <c r="H989" s="2">
        <f t="shared" si="19"/>
        <v>0.26000000000203727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461908</v>
      </c>
      <c r="D990" s="1">
        <f>BILANCA!E12</f>
        <v>354102.11</v>
      </c>
      <c r="E990" s="1">
        <v>0</v>
      </c>
      <c r="F990" s="1">
        <v>0</v>
      </c>
      <c r="G990" s="2">
        <f t="shared" si="22"/>
        <v>8190.7855400000008</v>
      </c>
      <c r="H990" s="2">
        <f t="shared" si="19"/>
        <v>0.10999999998603016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354896</v>
      </c>
      <c r="D997" s="1">
        <f>BILANCA!E19</f>
        <v>247090.51</v>
      </c>
      <c r="E997" s="1">
        <v>0</v>
      </c>
      <c r="F997" s="1">
        <v>0</v>
      </c>
      <c r="G997" s="2">
        <f t="shared" si="22"/>
        <v>11887.078280000002</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432867</v>
      </c>
      <c r="D998" s="1">
        <f>BILANCA!E20</f>
        <v>432867.25</v>
      </c>
      <c r="E998" s="1">
        <v>0</v>
      </c>
      <c r="F998" s="1">
        <v>0</v>
      </c>
      <c r="G998" s="2">
        <f t="shared" si="22"/>
        <v>19479.022499999999</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9940</v>
      </c>
      <c r="D1000" s="1">
        <f>BILANCA!E22</f>
        <v>9940</v>
      </c>
      <c r="E1000" s="1">
        <v>0</v>
      </c>
      <c r="F1000" s="1">
        <v>0</v>
      </c>
      <c r="G1000" s="2">
        <f t="shared" si="22"/>
        <v>506.94000000000005</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139897</v>
      </c>
      <c r="D1003" s="1">
        <f>BILANCA!E25</f>
        <v>139897.53</v>
      </c>
      <c r="E1003" s="1">
        <v>0</v>
      </c>
      <c r="F1003" s="1">
        <v>0</v>
      </c>
      <c r="G1003" s="2">
        <f t="shared" si="22"/>
        <v>8393.8412000000008</v>
      </c>
      <c r="H1003" s="2">
        <f t="shared" si="19"/>
        <v>0.47000000000116415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357823</v>
      </c>
      <c r="D1004" s="1">
        <f>BILANCA!E26</f>
        <v>357823.18</v>
      </c>
      <c r="E1004" s="1">
        <v>0</v>
      </c>
      <c r="F1004" s="1">
        <v>0</v>
      </c>
      <c r="G1004" s="2">
        <f t="shared" si="22"/>
        <v>22542.85656</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585631</v>
      </c>
      <c r="D1006" s="1">
        <f>BILANCA!E28</f>
        <v>693437.45</v>
      </c>
      <c r="E1006" s="1">
        <v>0</v>
      </c>
      <c r="F1006" s="1">
        <v>0</v>
      </c>
      <c r="G1006" s="2">
        <f t="shared" si="22"/>
        <v>45367.635699999999</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107012</v>
      </c>
      <c r="D1013" s="1">
        <f>BILANCA!E35</f>
        <v>107011.6</v>
      </c>
      <c r="E1013" s="1">
        <v>0</v>
      </c>
      <c r="F1013" s="1">
        <v>0</v>
      </c>
      <c r="G1013" s="2">
        <f t="shared" si="22"/>
        <v>9631.0560000000005</v>
      </c>
      <c r="H1013" s="2">
        <f t="shared" si="19"/>
        <v>0.39999999999417923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107012</v>
      </c>
      <c r="D1015" s="1">
        <f>BILANCA!E37</f>
        <v>107011.6</v>
      </c>
      <c r="E1015" s="1">
        <v>0</v>
      </c>
      <c r="F1015" s="1">
        <v>0</v>
      </c>
      <c r="G1015" s="2">
        <f t="shared" si="22"/>
        <v>10273.126400000001</v>
      </c>
      <c r="H1015" s="2">
        <f t="shared" si="19"/>
        <v>0.39999999999417923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45370</v>
      </c>
      <c r="D1032" s="1">
        <f>BILANCA!E54</f>
        <v>45370.13</v>
      </c>
      <c r="E1032" s="1">
        <v>0</v>
      </c>
      <c r="F1032" s="1">
        <v>0</v>
      </c>
      <c r="G1032" s="2">
        <f t="shared" si="22"/>
        <v>6669.4027400000004</v>
      </c>
      <c r="H1032" s="2">
        <f t="shared" si="19"/>
        <v>0.12999999999738066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45370</v>
      </c>
      <c r="D1033" s="1">
        <f>BILANCA!E55</f>
        <v>45370.13</v>
      </c>
      <c r="E1033" s="1">
        <v>0</v>
      </c>
      <c r="F1033" s="1">
        <v>0</v>
      </c>
      <c r="G1033" s="2">
        <f t="shared" si="22"/>
        <v>6805.5129999999999</v>
      </c>
      <c r="H1033" s="2">
        <f t="shared" si="19"/>
        <v>0.12999999999738066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83624</v>
      </c>
      <c r="D1046" s="1">
        <f>BILANCA!E68</f>
        <v>108668.62000000001</v>
      </c>
      <c r="E1046" s="1">
        <v>0</v>
      </c>
      <c r="F1046" s="1">
        <v>0</v>
      </c>
      <c r="G1046" s="2">
        <f t="shared" si="22"/>
        <v>18960.558120000002</v>
      </c>
      <c r="H1046" s="2">
        <f t="shared" si="19"/>
        <v>0.3799999999901047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83624</v>
      </c>
      <c r="D1047" s="1">
        <f>BILANCA!E69</f>
        <v>108668.62000000001</v>
      </c>
      <c r="E1047" s="1">
        <v>0</v>
      </c>
      <c r="F1047" s="1">
        <v>0</v>
      </c>
      <c r="G1047" s="2">
        <f t="shared" si="22"/>
        <v>19261.519360000002</v>
      </c>
      <c r="H1047" s="2">
        <f t="shared" si="19"/>
        <v>0.3799999999901047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82901</v>
      </c>
      <c r="D1048" s="1">
        <f>BILANCA!E70</f>
        <v>83022.240000000005</v>
      </c>
      <c r="E1048" s="1">
        <v>0</v>
      </c>
      <c r="F1048" s="1">
        <v>0</v>
      </c>
      <c r="G1048" s="2">
        <f t="shared" si="22"/>
        <v>16181.456200000002</v>
      </c>
      <c r="H1048" s="2">
        <f t="shared" si="19"/>
        <v>0.24000000000523869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82901</v>
      </c>
      <c r="D1050" s="1">
        <f>BILANCA!E72</f>
        <v>83022.240000000005</v>
      </c>
      <c r="E1050" s="1">
        <v>0</v>
      </c>
      <c r="F1050" s="1">
        <v>0</v>
      </c>
      <c r="G1050" s="2">
        <f t="shared" si="22"/>
        <v>16679.347160000001</v>
      </c>
      <c r="H1050" s="2">
        <f t="shared" si="19"/>
        <v>0.24000000000523869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22603.5</v>
      </c>
      <c r="E1053" s="1">
        <v>0</v>
      </c>
      <c r="F1053" s="1">
        <v>0</v>
      </c>
      <c r="G1053" s="2">
        <f t="shared" si="22"/>
        <v>3164.4900000000002</v>
      </c>
      <c r="H1053" s="2">
        <f t="shared" si="19"/>
        <v>0.5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723</v>
      </c>
      <c r="D1054" s="1">
        <f>BILANCA!E76</f>
        <v>3042.88</v>
      </c>
      <c r="E1054" s="1">
        <v>0</v>
      </c>
      <c r="F1054" s="1">
        <v>0</v>
      </c>
      <c r="G1054" s="2">
        <f t="shared" si="22"/>
        <v>483.42196000000001</v>
      </c>
      <c r="H1054" s="2">
        <f t="shared" si="19"/>
        <v>0.11999999999989086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580199</v>
      </c>
      <c r="D1152" s="1">
        <f>BILANCA!E175</f>
        <v>490718.48</v>
      </c>
      <c r="E1152" s="1">
        <v>0</v>
      </c>
      <c r="F1152" s="1">
        <v>0</v>
      </c>
      <c r="G1152" s="2">
        <f t="shared" si="22"/>
        <v>263916.47724000004</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51486</v>
      </c>
      <c r="D1153" s="1">
        <f>BILANCA!E176</f>
        <v>56057.47</v>
      </c>
      <c r="E1153" s="1">
        <v>0</v>
      </c>
      <c r="F1153" s="1">
        <v>0</v>
      </c>
      <c r="G1153" s="2">
        <f t="shared" si="22"/>
        <v>27812.159800000001</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51486</v>
      </c>
      <c r="D1154" s="1">
        <f>BILANCA!E177</f>
        <v>56057.47</v>
      </c>
      <c r="E1154" s="1">
        <v>0</v>
      </c>
      <c r="F1154" s="1">
        <v>0</v>
      </c>
      <c r="G1154" s="2">
        <f t="shared" si="22"/>
        <v>27975.760740000002</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42855</v>
      </c>
      <c r="D1155" s="1">
        <f>BILANCA!E178</f>
        <v>47206.98</v>
      </c>
      <c r="E1155" s="1">
        <v>0</v>
      </c>
      <c r="F1155" s="1">
        <v>0</v>
      </c>
      <c r="G1155" s="2">
        <f t="shared" si="22"/>
        <v>23610.261119999999</v>
      </c>
      <c r="H1155" s="2">
        <f t="shared" si="23"/>
        <v>1.9999999996798579E-2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8241</v>
      </c>
      <c r="D1156" s="1">
        <f>BILANCA!E179</f>
        <v>8352.51</v>
      </c>
      <c r="E1156" s="1">
        <v>0</v>
      </c>
      <c r="F1156" s="1">
        <v>0</v>
      </c>
      <c r="G1156" s="2">
        <f t="shared" si="22"/>
        <v>4315.6614600000003</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390</v>
      </c>
      <c r="D1157" s="1">
        <f>BILANCA!E180</f>
        <v>471.13</v>
      </c>
      <c r="E1157" s="1">
        <v>0</v>
      </c>
      <c r="F1157" s="1">
        <v>0</v>
      </c>
      <c r="G1157" s="2">
        <f t="shared" si="22"/>
        <v>231.81324000000001</v>
      </c>
      <c r="H1157" s="2">
        <f t="shared" si="23"/>
        <v>0.12999999999999545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390</v>
      </c>
      <c r="D1160" s="1">
        <f>BILANCA!E183</f>
        <v>471.13</v>
      </c>
      <c r="E1160" s="1">
        <v>0</v>
      </c>
      <c r="F1160" s="1">
        <v>0</v>
      </c>
      <c r="G1160" s="2">
        <f t="shared" si="22"/>
        <v>235.81001999999998</v>
      </c>
      <c r="H1160" s="2">
        <f t="shared" si="23"/>
        <v>0.12999999999999545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26.85</v>
      </c>
      <c r="E1165" s="1">
        <v>0</v>
      </c>
      <c r="F1165" s="1">
        <v>0</v>
      </c>
      <c r="G1165" s="2">
        <f t="shared" si="22"/>
        <v>9.7734000000000005</v>
      </c>
      <c r="H1165" s="2">
        <f t="shared" si="23"/>
        <v>0.14999999999999858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528713</v>
      </c>
      <c r="D1214" s="1">
        <f>BILANCA!E237</f>
        <v>434661.01</v>
      </c>
      <c r="E1214" s="1">
        <v>0</v>
      </c>
      <c r="F1214" s="1">
        <v>0</v>
      </c>
      <c r="G1214" s="2">
        <f t="shared" si="22"/>
        <v>322946.08961999998</v>
      </c>
      <c r="H1214" s="2">
        <f t="shared" si="23"/>
        <v>1.0000000009313226E-2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496574</v>
      </c>
      <c r="D1215" s="1">
        <f>BILANCA!E238</f>
        <v>382049.87</v>
      </c>
      <c r="E1215" s="1">
        <v>0</v>
      </c>
      <c r="F1215" s="1">
        <v>0</v>
      </c>
      <c r="G1215" s="2">
        <f t="shared" si="22"/>
        <v>292476.30767999997</v>
      </c>
      <c r="H1215" s="2">
        <f t="shared" si="23"/>
        <v>0.13000000000465661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496574</v>
      </c>
      <c r="D1216" s="1">
        <f>BILANCA!E239</f>
        <v>382049.87</v>
      </c>
      <c r="E1216" s="1">
        <v>0</v>
      </c>
      <c r="F1216" s="1">
        <v>0</v>
      </c>
      <c r="G1216" s="2">
        <f t="shared" si="22"/>
        <v>293736.98142000003</v>
      </c>
      <c r="H1216" s="2">
        <f t="shared" si="23"/>
        <v>0.13000000000465661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496574</v>
      </c>
      <c r="D1217" s="1">
        <f>BILANCA!E240</f>
        <v>382049.87</v>
      </c>
      <c r="E1217" s="1">
        <v>0</v>
      </c>
      <c r="F1217" s="1">
        <v>0</v>
      </c>
      <c r="G1217" s="2">
        <f t="shared" si="22"/>
        <v>294997.65516000002</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32139</v>
      </c>
      <c r="D1222" s="1">
        <f>BILANCA!E245</f>
        <v>52611.14</v>
      </c>
      <c r="E1222" s="1">
        <v>0</v>
      </c>
      <c r="F1222" s="1">
        <v>0</v>
      </c>
      <c r="G1222" s="2">
        <f t="shared" si="22"/>
        <v>32829.34592</v>
      </c>
      <c r="H1222" s="2">
        <f t="shared" si="23"/>
        <v>0.13999999999941792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32139</v>
      </c>
      <c r="D1223" s="1">
        <f>BILANCA!E246</f>
        <v>52611.14</v>
      </c>
      <c r="E1223" s="1">
        <v>0</v>
      </c>
      <c r="F1223" s="1">
        <v>0</v>
      </c>
      <c r="G1223" s="2">
        <f t="shared" si="22"/>
        <v>32966.707199999997</v>
      </c>
      <c r="H1223" s="2">
        <f t="shared" si="23"/>
        <v>0.13999999999941792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32139</v>
      </c>
      <c r="D1224" s="1">
        <f>BILANCA!E247</f>
        <v>52611.14</v>
      </c>
      <c r="E1224" s="1">
        <v>0</v>
      </c>
      <c r="F1224" s="1">
        <v>0</v>
      </c>
      <c r="G1224" s="2">
        <f t="shared" si="22"/>
        <v>33104.068480000002</v>
      </c>
      <c r="H1224" s="2">
        <f t="shared" si="23"/>
        <v>0.13999999999941792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51486</v>
      </c>
      <c r="D1264" s="1">
        <f>BILANCA!E288</f>
        <v>56057.47</v>
      </c>
      <c r="E1264" s="1">
        <v>0</v>
      </c>
      <c r="F1264" s="1">
        <v>0</v>
      </c>
      <c r="G1264" s="2">
        <f t="shared" si="24"/>
        <v>45971.864140000005</v>
      </c>
      <c r="H1264" s="2">
        <f t="shared" si="23"/>
        <v>0.47000000000116415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1357169</v>
      </c>
      <c r="D1401" s="1">
        <f>'RAS-funkcijski'!E107</f>
        <v>1632673.39</v>
      </c>
      <c r="E1401" s="1">
        <v>0</v>
      </c>
      <c r="F1401" s="1">
        <v>0</v>
      </c>
      <c r="G1401" s="2">
        <f t="shared" si="24"/>
        <v>476119.12533999997</v>
      </c>
      <c r="H1401" s="2">
        <f t="shared" si="27"/>
        <v>0.38999999989755452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1357169</v>
      </c>
      <c r="D1403" s="1">
        <f>'RAS-funkcijski'!E109</f>
        <v>1632673.39</v>
      </c>
      <c r="E1403" s="1">
        <v>0</v>
      </c>
      <c r="F1403" s="1">
        <v>0</v>
      </c>
      <c r="G1403" s="2">
        <f t="shared" si="24"/>
        <v>485364.15689999994</v>
      </c>
      <c r="H1403" s="2">
        <f t="shared" si="27"/>
        <v>0.38999999989755452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1357169</v>
      </c>
      <c r="D1435" s="13">
        <f>'RAS-funkcijski'!E141</f>
        <v>1632673.39</v>
      </c>
      <c r="E1435" s="13">
        <v>0</v>
      </c>
      <c r="F1435" s="13">
        <v>0</v>
      </c>
      <c r="G1435" s="14">
        <f t="shared" si="24"/>
        <v>633284.66185999999</v>
      </c>
      <c r="H1435" s="14">
        <f t="shared" si="27"/>
        <v>0.38999999989755452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51486.09</v>
      </c>
      <c r="D1480" s="6"/>
      <c r="E1480" s="6">
        <v>0</v>
      </c>
      <c r="F1480" s="6">
        <v>0</v>
      </c>
      <c r="G1480" s="7">
        <f t="shared" ref="G1480:G1580" si="34">B1480/1000*C1480</f>
        <v>51.486089999999997</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1580374.9399999997</v>
      </c>
      <c r="D1481" s="1">
        <v>0</v>
      </c>
      <c r="E1481" s="1">
        <v>0</v>
      </c>
      <c r="F1481" s="1">
        <v>0</v>
      </c>
      <c r="G1481" s="2">
        <f t="shared" si="34"/>
        <v>3160.7498799999994</v>
      </c>
      <c r="H1481" s="2">
        <f t="shared" si="35"/>
        <v>6.0000000288709998E-2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948.75</v>
      </c>
      <c r="D1482" s="1">
        <v>0</v>
      </c>
      <c r="E1482" s="1">
        <v>0</v>
      </c>
      <c r="F1482" s="1">
        <v>0</v>
      </c>
      <c r="G1482" s="2">
        <f t="shared" si="34"/>
        <v>2.8462499999999999</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1579426.1899999997</v>
      </c>
      <c r="D1483" s="1">
        <v>0</v>
      </c>
      <c r="E1483" s="1">
        <v>0</v>
      </c>
      <c r="F1483" s="1">
        <v>0</v>
      </c>
      <c r="G1483" s="2">
        <f t="shared" si="34"/>
        <v>6317.7047599999987</v>
      </c>
      <c r="H1483" s="2">
        <f t="shared" si="35"/>
        <v>0.18999999971129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643254.35</v>
      </c>
      <c r="D1484" s="1">
        <v>0</v>
      </c>
      <c r="E1484" s="1">
        <v>0</v>
      </c>
      <c r="F1484" s="1">
        <v>0</v>
      </c>
      <c r="G1484" s="2">
        <f t="shared" si="34"/>
        <v>3216.2717499999999</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929991.95</v>
      </c>
      <c r="D1485" s="1">
        <v>0</v>
      </c>
      <c r="E1485" s="1">
        <v>0</v>
      </c>
      <c r="F1485" s="1">
        <v>0</v>
      </c>
      <c r="G1485" s="2">
        <f t="shared" si="34"/>
        <v>5579.9516999999996</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6179.89</v>
      </c>
      <c r="D1486" s="1">
        <v>0</v>
      </c>
      <c r="E1486" s="1">
        <v>0</v>
      </c>
      <c r="F1486" s="1">
        <v>0</v>
      </c>
      <c r="G1486" s="2">
        <f t="shared" si="34"/>
        <v>43.259230000000002</v>
      </c>
      <c r="H1486" s="2">
        <f t="shared" si="35"/>
        <v>0.10999999999967258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1575803.56</v>
      </c>
      <c r="D1499" s="1">
        <v>0</v>
      </c>
      <c r="E1499" s="1">
        <v>0</v>
      </c>
      <c r="F1499" s="1">
        <v>0</v>
      </c>
      <c r="G1499" s="2">
        <f t="shared" si="34"/>
        <v>31516.071200000002</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921.9</v>
      </c>
      <c r="D1500" s="1">
        <v>0</v>
      </c>
      <c r="E1500" s="1">
        <v>0</v>
      </c>
      <c r="F1500" s="1">
        <v>0</v>
      </c>
      <c r="G1500" s="2">
        <f t="shared" si="34"/>
        <v>19.3599</v>
      </c>
      <c r="H1500" s="2">
        <f t="shared" si="35"/>
        <v>0.10000000000002274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1574881.6600000001</v>
      </c>
      <c r="D1501" s="1">
        <v>0</v>
      </c>
      <c r="E1501" s="1">
        <v>0</v>
      </c>
      <c r="F1501" s="1">
        <v>0</v>
      </c>
      <c r="G1501" s="2">
        <f t="shared" si="34"/>
        <v>34647.396520000002</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638902.69999999995</v>
      </c>
      <c r="D1502" s="1">
        <v>0</v>
      </c>
      <c r="E1502" s="1">
        <v>0</v>
      </c>
      <c r="F1502" s="1">
        <v>0</v>
      </c>
      <c r="G1502" s="2">
        <f t="shared" si="34"/>
        <v>14694.762099999998</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929880.17</v>
      </c>
      <c r="D1503" s="1">
        <v>0</v>
      </c>
      <c r="E1503" s="1">
        <v>0</v>
      </c>
      <c r="F1503" s="1">
        <v>0</v>
      </c>
      <c r="G1503" s="2">
        <f t="shared" si="34"/>
        <v>22317.124080000001</v>
      </c>
      <c r="H1503" s="2">
        <f t="shared" si="35"/>
        <v>0.17000000004190952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6098.79</v>
      </c>
      <c r="D1504" s="1">
        <v>0</v>
      </c>
      <c r="E1504" s="1">
        <v>0</v>
      </c>
      <c r="F1504" s="1">
        <v>0</v>
      </c>
      <c r="G1504" s="2">
        <f t="shared" si="34"/>
        <v>152.46975</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56057.469999999739</v>
      </c>
      <c r="D1517" s="1">
        <v>0</v>
      </c>
      <c r="E1517" s="1">
        <v>0</v>
      </c>
      <c r="F1517" s="1">
        <v>0</v>
      </c>
      <c r="G1517" s="2">
        <f t="shared" si="34"/>
        <v>2130.1838599999901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56057.47</v>
      </c>
      <c r="D1576" s="1">
        <v>0</v>
      </c>
      <c r="E1576" s="1">
        <v>0</v>
      </c>
      <c r="F1576" s="1">
        <v>0</v>
      </c>
      <c r="G1576" s="2">
        <f t="shared" si="34"/>
        <v>5437.5745900000002</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26.85</v>
      </c>
      <c r="D1577" s="1">
        <v>0</v>
      </c>
      <c r="E1577" s="1">
        <v>0</v>
      </c>
      <c r="F1577" s="1">
        <v>0</v>
      </c>
      <c r="G1577" s="2">
        <f t="shared" si="34"/>
        <v>2.6313000000000004</v>
      </c>
      <c r="H1577" s="2">
        <f t="shared" si="35"/>
        <v>0.14999999999999858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56030.62</v>
      </c>
      <c r="D1578" s="1">
        <v>0</v>
      </c>
      <c r="E1578" s="1">
        <v>0</v>
      </c>
      <c r="F1578" s="1">
        <v>0</v>
      </c>
      <c r="G1578" s="2">
        <f t="shared" si="34"/>
        <v>5547.0313800000004</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30808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1369766</v>
      </c>
      <c r="I16" s="172">
        <f>'PR-RAS'!E6</f>
        <v>1653146.45</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1357169</v>
      </c>
      <c r="I17" s="172">
        <f>'PR-RAS'!E151</f>
        <v>1632673.3900000001</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32139</v>
      </c>
      <c r="I18" s="172">
        <f>'PR-RAS'!E645</f>
        <v>52611.139999999825</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496575</v>
      </c>
      <c r="I20" s="175">
        <f>BILANCA!E7</f>
        <v>382049.86</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83624</v>
      </c>
      <c r="I21" s="177">
        <f>BILANCA!E68</f>
        <v>108668.62000000001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51486</v>
      </c>
      <c r="I22" s="177">
        <f>BILANCA!E176</f>
        <v>56057.47</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528713</v>
      </c>
      <c r="I23" s="179">
        <f>BILANCA!E237</f>
        <v>434661.01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1357169</v>
      </c>
      <c r="I28" s="181">
        <f>'RAS-funkcijski'!E141</f>
        <v>1632673.39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51486.09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56057.469999999739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56057.47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9"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1369766</v>
      </c>
      <c r="E6" s="53">
        <f>E7+E44+E50+E82+E106+E124+E133+E139</f>
        <v>1653146.45</v>
      </c>
      <c r="F6" s="54">
        <f t="shared" ref="F6:F131" si="0">IF(D6&lt;&gt;0,IF(E6/D6&gt;=100,"&gt;&gt;100",E6/D6*100),"-")</f>
        <v>120.68823799101452</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133920</v>
      </c>
      <c r="E50" s="53">
        <f>E51+E54+E59+E62+E65+E68+E71+E74+E77</f>
        <v>118703</v>
      </c>
      <c r="F50" s="54">
        <f t="shared" si="0"/>
        <v>88.637246117084828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133920</v>
      </c>
      <c r="E68" s="53">
        <f t="shared" si="15"/>
        <v>118703</v>
      </c>
      <c r="F68" s="54">
        <f t="shared" si="0"/>
        <v>88.637246117084828</v>
      </c>
    </row>
    <row r="69" spans="1:6" ht="12.75" customHeight="1" x14ac:dyDescent="0.2">
      <c r="A69" s="55" t="s">
        <v>181</v>
      </c>
      <c r="B69" s="87" t="s">
        <v>182</v>
      </c>
      <c r="C69" s="52" t="s">
        <v>181</v>
      </c>
      <c r="D69" s="244">
        <v>133920</v>
      </c>
      <c r="E69" s="244">
        <v>118703</v>
      </c>
      <c r="F69" s="54">
        <f t="shared" si="0"/>
        <v>88.637246117084828</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0.3</v>
      </c>
      <c r="F82" s="54">
        <f t="shared" si="0"/>
        <v>30</v>
      </c>
    </row>
    <row r="83" spans="1:6" ht="12.75" customHeight="1" x14ac:dyDescent="0.2">
      <c r="A83" s="55">
        <v>641</v>
      </c>
      <c r="B83" s="87" t="s">
        <v>209</v>
      </c>
      <c r="C83" s="52" t="s">
        <v>210</v>
      </c>
      <c r="D83" s="53">
        <f t="shared" ref="D83:E83" si="20">SUM(D84:D90)</f>
        <v>1</v>
      </c>
      <c r="E83" s="53">
        <f t="shared" si="20"/>
        <v>0.3</v>
      </c>
      <c r="F83" s="54">
        <f t="shared" si="0"/>
        <v>30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0.3</v>
      </c>
      <c r="F85" s="54">
        <f t="shared" si="0"/>
        <v>30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93250</v>
      </c>
      <c r="E106" s="53">
        <f t="shared" si="23"/>
        <v>160040</v>
      </c>
      <c r="F106" s="54">
        <f t="shared" si="0"/>
        <v>171.62466487935657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93250</v>
      </c>
      <c r="E112" s="53">
        <f t="shared" si="25"/>
        <v>160040</v>
      </c>
      <c r="F112" s="54">
        <f t="shared" si="0"/>
        <v>171.62466487935657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93250</v>
      </c>
      <c r="E117" s="244">
        <v>160040</v>
      </c>
      <c r="F117" s="54">
        <f t="shared" si="0"/>
        <v>171.62466487935657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87595</v>
      </c>
      <c r="E124" s="53">
        <f t="shared" si="27"/>
        <v>134430</v>
      </c>
      <c r="F124" s="54">
        <f t="shared" si="0"/>
        <v>153.46766367943377</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87595</v>
      </c>
      <c r="E128" s="53">
        <f t="shared" si="29"/>
        <v>134430</v>
      </c>
      <c r="F128" s="54">
        <f t="shared" si="0"/>
        <v>153.46766367943377</v>
      </c>
    </row>
    <row r="129" spans="1:6" ht="12.75" customHeight="1" x14ac:dyDescent="0.2">
      <c r="A129" s="55">
        <v>6631</v>
      </c>
      <c r="B129" s="88" t="s">
        <v>301</v>
      </c>
      <c r="C129" s="52" t="s">
        <v>302</v>
      </c>
      <c r="D129" s="244">
        <v>87595</v>
      </c>
      <c r="E129" s="244">
        <v>134430</v>
      </c>
      <c r="F129" s="54">
        <f t="shared" si="0"/>
        <v>153.46766367943377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1055000</v>
      </c>
      <c r="E133" s="53">
        <f t="shared" si="30"/>
        <v>1239973.1499999999</v>
      </c>
      <c r="F133" s="54">
        <f t="shared" ref="F133:F223" si="31">IF(D133&lt;&gt;0,IF(E133/D133&gt;=100,"&gt;&gt;100",E133/D133*100),"-")</f>
        <v>117.533</v>
      </c>
    </row>
    <row r="134" spans="1:6" ht="24" x14ac:dyDescent="0.2">
      <c r="A134" s="55">
        <v>671</v>
      </c>
      <c r="B134" s="234" t="s">
        <v>311</v>
      </c>
      <c r="C134" s="52" t="s">
        <v>312</v>
      </c>
      <c r="D134" s="53">
        <f t="shared" ref="D134:E134" si="32">SUM(D135:D137)</f>
        <v>1055000</v>
      </c>
      <c r="E134" s="53">
        <f t="shared" si="32"/>
        <v>1239973.1499999999</v>
      </c>
      <c r="F134" s="54">
        <f t="shared" si="31"/>
        <v>117.533</v>
      </c>
    </row>
    <row r="135" spans="1:6" ht="12.75" customHeight="1" x14ac:dyDescent="0.2">
      <c r="A135" s="55">
        <v>6711</v>
      </c>
      <c r="B135" s="87" t="s">
        <v>313</v>
      </c>
      <c r="C135" s="52" t="s">
        <v>314</v>
      </c>
      <c r="D135" s="244">
        <v>1055000</v>
      </c>
      <c r="E135" s="244">
        <v>1239973.1499999999</v>
      </c>
      <c r="F135" s="54">
        <f t="shared" si="31"/>
        <v>117.533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1357169</v>
      </c>
      <c r="E151" s="53">
        <f t="shared" si="35"/>
        <v>1632673.3900000001</v>
      </c>
      <c r="F151" s="54">
        <f t="shared" si="31"/>
        <v>120.29993243288051</v>
      </c>
    </row>
    <row r="152" spans="1:6" ht="12.75" customHeight="1" x14ac:dyDescent="0.2">
      <c r="A152" s="55">
        <v>31</v>
      </c>
      <c r="B152" s="87" t="s">
        <v>346</v>
      </c>
      <c r="C152" s="52" t="s">
        <v>347</v>
      </c>
      <c r="D152" s="53">
        <f t="shared" ref="D152:E152" si="36">D153+D158+D159</f>
        <v>552962</v>
      </c>
      <c r="E152" s="53">
        <f t="shared" si="36"/>
        <v>643254.35</v>
      </c>
      <c r="F152" s="54">
        <f t="shared" si="31"/>
        <v>116.32885261555043</v>
      </c>
    </row>
    <row r="153" spans="1:6" ht="12.75" customHeight="1" x14ac:dyDescent="0.2">
      <c r="A153" s="55">
        <v>311</v>
      </c>
      <c r="B153" s="87" t="s">
        <v>348</v>
      </c>
      <c r="C153" s="52" t="s">
        <v>349</v>
      </c>
      <c r="D153" s="53">
        <f t="shared" ref="D153:E153" si="37">SUM(D154:D157)</f>
        <v>464088</v>
      </c>
      <c r="E153" s="53">
        <f t="shared" si="37"/>
        <v>537729.06999999995</v>
      </c>
      <c r="F153" s="54">
        <f t="shared" si="31"/>
        <v>115.86791082725689</v>
      </c>
    </row>
    <row r="154" spans="1:6" ht="12.75" customHeight="1" x14ac:dyDescent="0.2">
      <c r="A154" s="55">
        <v>3111</v>
      </c>
      <c r="B154" s="87" t="s">
        <v>350</v>
      </c>
      <c r="C154" s="52" t="s">
        <v>351</v>
      </c>
      <c r="D154" s="244">
        <v>464088</v>
      </c>
      <c r="E154" s="244">
        <v>537729.06999999995</v>
      </c>
      <c r="F154" s="54">
        <f t="shared" si="31"/>
        <v>115.86791082725689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12300</v>
      </c>
      <c r="E158" s="244">
        <v>16800</v>
      </c>
      <c r="F158" s="54">
        <f t="shared" si="31"/>
        <v>136.58536585365854</v>
      </c>
    </row>
    <row r="159" spans="1:6" ht="12.75" customHeight="1" x14ac:dyDescent="0.2">
      <c r="A159" s="55">
        <v>313</v>
      </c>
      <c r="B159" s="87" t="s">
        <v>360</v>
      </c>
      <c r="C159" s="52" t="s">
        <v>361</v>
      </c>
      <c r="D159" s="53">
        <f t="shared" ref="D159:E159" si="38">SUM(D160:D162)</f>
        <v>76574</v>
      </c>
      <c r="E159" s="53">
        <f t="shared" si="38"/>
        <v>88725.28</v>
      </c>
      <c r="F159" s="54">
        <f t="shared" si="31"/>
        <v>115.86867605192364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76574</v>
      </c>
      <c r="E161" s="244">
        <v>88725.28</v>
      </c>
      <c r="F161" s="54">
        <f t="shared" si="31"/>
        <v>115.86867605192364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798307</v>
      </c>
      <c r="E163" s="53">
        <f t="shared" si="39"/>
        <v>982519.04</v>
      </c>
      <c r="F163" s="54">
        <f t="shared" si="31"/>
        <v>123.07533818443281</v>
      </c>
    </row>
    <row r="164" spans="1:6" ht="12.75" customHeight="1" x14ac:dyDescent="0.2">
      <c r="A164" s="55">
        <v>321</v>
      </c>
      <c r="B164" s="87" t="s">
        <v>369</v>
      </c>
      <c r="C164" s="52" t="s">
        <v>370</v>
      </c>
      <c r="D164" s="53">
        <f t="shared" ref="D164:E164" si="40">SUM(D165:D168)</f>
        <v>24958</v>
      </c>
      <c r="E164" s="53">
        <f t="shared" si="40"/>
        <v>35990.35</v>
      </c>
      <c r="F164" s="54">
        <f t="shared" si="31"/>
        <v>144.20366215241606</v>
      </c>
    </row>
    <row r="165" spans="1:6" ht="12.75" customHeight="1" x14ac:dyDescent="0.2">
      <c r="A165" s="55">
        <v>3211</v>
      </c>
      <c r="B165" s="87" t="s">
        <v>371</v>
      </c>
      <c r="C165" s="52" t="s">
        <v>372</v>
      </c>
      <c r="D165" s="244">
        <v>24958</v>
      </c>
      <c r="E165" s="244">
        <v>35990.35</v>
      </c>
      <c r="F165" s="54">
        <f t="shared" si="31"/>
        <v>144.20366215241606</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33773</v>
      </c>
      <c r="E169" s="53">
        <f t="shared" si="41"/>
        <v>27290.82</v>
      </c>
      <c r="F169" s="54">
        <f t="shared" si="31"/>
        <v>80.806620673318918</v>
      </c>
    </row>
    <row r="170" spans="1:6" ht="12.75" customHeight="1" x14ac:dyDescent="0.2">
      <c r="A170" s="55">
        <v>3221</v>
      </c>
      <c r="B170" s="87" t="s">
        <v>381</v>
      </c>
      <c r="C170" s="52" t="s">
        <v>382</v>
      </c>
      <c r="D170" s="244">
        <v>18362</v>
      </c>
      <c r="E170" s="244">
        <v>24300</v>
      </c>
      <c r="F170" s="54">
        <f t="shared" si="31"/>
        <v>132.33852521511818</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1644</v>
      </c>
      <c r="E172" s="244">
        <v>2890.79</v>
      </c>
      <c r="F172" s="54">
        <f t="shared" si="31"/>
        <v>175.83880778588806</v>
      </c>
    </row>
    <row r="173" spans="1:6" ht="12.75" customHeight="1" x14ac:dyDescent="0.2">
      <c r="A173" s="55">
        <v>3224</v>
      </c>
      <c r="B173" s="87" t="s">
        <v>387</v>
      </c>
      <c r="C173" s="52" t="s">
        <v>388</v>
      </c>
      <c r="D173" s="244"/>
      <c r="E173" s="244">
        <v>100.03</v>
      </c>
      <c r="F173" s="54" t="str">
        <f t="shared" si="31"/>
        <v>-</v>
      </c>
    </row>
    <row r="174" spans="1:6" ht="12.75" customHeight="1" x14ac:dyDescent="0.2">
      <c r="A174" s="55">
        <v>3225</v>
      </c>
      <c r="B174" s="87" t="s">
        <v>389</v>
      </c>
      <c r="C174" s="52" t="s">
        <v>390</v>
      </c>
      <c r="D174" s="244">
        <v>13767</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673405</v>
      </c>
      <c r="E177" s="53">
        <f t="shared" si="42"/>
        <v>844820.78</v>
      </c>
      <c r="F177" s="54">
        <f t="shared" si="31"/>
        <v>125.45507978111242</v>
      </c>
    </row>
    <row r="178" spans="1:6" ht="12.75" customHeight="1" x14ac:dyDescent="0.2">
      <c r="A178" s="55">
        <v>3231</v>
      </c>
      <c r="B178" s="87" t="s">
        <v>397</v>
      </c>
      <c r="C178" s="52" t="s">
        <v>398</v>
      </c>
      <c r="D178" s="244">
        <v>17473</v>
      </c>
      <c r="E178" s="244">
        <v>26923.68</v>
      </c>
      <c r="F178" s="54">
        <f t="shared" si="31"/>
        <v>154.08733474503521</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3916</v>
      </c>
      <c r="E181" s="244">
        <v>5181.4799999999996</v>
      </c>
      <c r="F181" s="54">
        <f t="shared" si="31"/>
        <v>132.31562819203268</v>
      </c>
    </row>
    <row r="182" spans="1:6" ht="12.75" customHeight="1" x14ac:dyDescent="0.2">
      <c r="A182" s="55">
        <v>3235</v>
      </c>
      <c r="B182" s="87" t="s">
        <v>405</v>
      </c>
      <c r="C182" s="52" t="s">
        <v>406</v>
      </c>
      <c r="D182" s="244">
        <v>68145</v>
      </c>
      <c r="E182" s="244">
        <v>95287.93</v>
      </c>
      <c r="F182" s="54">
        <f t="shared" si="31"/>
        <v>139.83113948198692</v>
      </c>
    </row>
    <row r="183" spans="1:6" ht="12.75" customHeight="1" x14ac:dyDescent="0.2">
      <c r="A183" s="55">
        <v>3236</v>
      </c>
      <c r="B183" s="87" t="s">
        <v>407</v>
      </c>
      <c r="C183" s="52" t="s">
        <v>408</v>
      </c>
      <c r="D183" s="244">
        <v>340</v>
      </c>
      <c r="E183" s="244"/>
      <c r="F183" s="54">
        <f t="shared" si="31"/>
        <v>0</v>
      </c>
    </row>
    <row r="184" spans="1:6" ht="12.75" customHeight="1" x14ac:dyDescent="0.2">
      <c r="A184" s="55">
        <v>3237</v>
      </c>
      <c r="B184" s="87" t="s">
        <v>409</v>
      </c>
      <c r="C184" s="52" t="s">
        <v>410</v>
      </c>
      <c r="D184" s="244">
        <v>191756</v>
      </c>
      <c r="E184" s="244">
        <v>319049.34999999998</v>
      </c>
      <c r="F184" s="54">
        <f t="shared" si="31"/>
        <v>166.38298149731949</v>
      </c>
    </row>
    <row r="185" spans="1:6" ht="12.75" customHeight="1" x14ac:dyDescent="0.2">
      <c r="A185" s="55">
        <v>3238</v>
      </c>
      <c r="B185" s="87" t="s">
        <v>411</v>
      </c>
      <c r="C185" s="52" t="s">
        <v>412</v>
      </c>
      <c r="D185" s="244">
        <v>899</v>
      </c>
      <c r="E185" s="244">
        <v>898.75</v>
      </c>
      <c r="F185" s="54">
        <f t="shared" si="31"/>
        <v>99.972191323692996</v>
      </c>
    </row>
    <row r="186" spans="1:6" ht="12.75" customHeight="1" x14ac:dyDescent="0.2">
      <c r="A186" s="55">
        <v>3239</v>
      </c>
      <c r="B186" s="87" t="s">
        <v>413</v>
      </c>
      <c r="C186" s="52" t="s">
        <v>414</v>
      </c>
      <c r="D186" s="244">
        <v>390876</v>
      </c>
      <c r="E186" s="244">
        <v>397479.59</v>
      </c>
      <c r="F186" s="54">
        <f t="shared" si="31"/>
        <v>101.68943347762462</v>
      </c>
    </row>
    <row r="187" spans="1:6" ht="12.75" customHeight="1" x14ac:dyDescent="0.2">
      <c r="A187" s="55">
        <v>324</v>
      </c>
      <c r="B187" s="87" t="s">
        <v>415</v>
      </c>
      <c r="C187" s="52" t="s">
        <v>416</v>
      </c>
      <c r="D187" s="244">
        <v>2601</v>
      </c>
      <c r="E187" s="244">
        <v>11266.1</v>
      </c>
      <c r="F187" s="54">
        <f t="shared" si="31"/>
        <v>433.14494425221073</v>
      </c>
    </row>
    <row r="188" spans="1:6" ht="12.75" customHeight="1" x14ac:dyDescent="0.2">
      <c r="A188" s="55">
        <v>329</v>
      </c>
      <c r="B188" s="87" t="s">
        <v>417</v>
      </c>
      <c r="C188" s="52" t="s">
        <v>418</v>
      </c>
      <c r="D188" s="53">
        <f t="shared" ref="D188:E188" si="43">SUM(D189:D195)</f>
        <v>63570</v>
      </c>
      <c r="E188" s="53">
        <f t="shared" si="43"/>
        <v>63150.990000000005</v>
      </c>
      <c r="F188" s="54">
        <f t="shared" si="31"/>
        <v>99.340868334119875</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14818</v>
      </c>
      <c r="E190" s="244">
        <v>12287.68</v>
      </c>
      <c r="F190" s="54">
        <f t="shared" si="31"/>
        <v>82.924011337562433</v>
      </c>
    </row>
    <row r="191" spans="1:6" ht="12.75" customHeight="1" x14ac:dyDescent="0.2">
      <c r="A191" s="55">
        <v>3293</v>
      </c>
      <c r="B191" s="87" t="s">
        <v>423</v>
      </c>
      <c r="C191" s="52" t="s">
        <v>424</v>
      </c>
      <c r="D191" s="244">
        <v>36531</v>
      </c>
      <c r="E191" s="244">
        <v>36029.360000000001</v>
      </c>
      <c r="F191" s="54">
        <f t="shared" si="31"/>
        <v>98.626810106484911</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157</v>
      </c>
      <c r="E193" s="244">
        <v>364</v>
      </c>
      <c r="F193" s="54">
        <f t="shared" si="31"/>
        <v>231.84713375796179</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12064</v>
      </c>
      <c r="E195" s="244">
        <v>14469.95</v>
      </c>
      <c r="F195" s="54">
        <f t="shared" si="31"/>
        <v>119.94321949602123</v>
      </c>
    </row>
    <row r="196" spans="1:6" ht="12.75" customHeight="1" x14ac:dyDescent="0.2">
      <c r="A196" s="55">
        <v>34</v>
      </c>
      <c r="B196" s="234" t="s">
        <v>433</v>
      </c>
      <c r="C196" s="52" t="s">
        <v>434</v>
      </c>
      <c r="D196" s="53">
        <f t="shared" ref="D196:E196" si="44">D197+D202+D210</f>
        <v>5900</v>
      </c>
      <c r="E196" s="53">
        <f t="shared" si="44"/>
        <v>6900</v>
      </c>
      <c r="F196" s="54">
        <f t="shared" si="31"/>
        <v>116.94915254237289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5900</v>
      </c>
      <c r="E210" s="53">
        <f t="shared" si="47"/>
        <v>6900</v>
      </c>
      <c r="F210" s="54">
        <f t="shared" si="31"/>
        <v>116.94915254237289</v>
      </c>
    </row>
    <row r="211" spans="1:6" ht="12.75" customHeight="1" x14ac:dyDescent="0.2">
      <c r="A211" s="55">
        <v>3431</v>
      </c>
      <c r="B211" s="234" t="s">
        <v>463</v>
      </c>
      <c r="C211" s="52" t="s">
        <v>464</v>
      </c>
      <c r="D211" s="244">
        <v>5900</v>
      </c>
      <c r="E211" s="244">
        <v>6900</v>
      </c>
      <c r="F211" s="54">
        <f t="shared" si="31"/>
        <v>116.94915254237289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1357169</v>
      </c>
      <c r="E289" s="53">
        <f t="shared" si="79"/>
        <v>1632673.3900000001</v>
      </c>
      <c r="F289" s="54">
        <f t="shared" si="76"/>
        <v>120.29993243288051</v>
      </c>
    </row>
    <row r="290" spans="1:6" ht="12.75" customHeight="1" x14ac:dyDescent="0.2">
      <c r="A290" s="55" t="s">
        <v>606</v>
      </c>
      <c r="B290" s="87" t="s">
        <v>617</v>
      </c>
      <c r="C290" s="52" t="s">
        <v>618</v>
      </c>
      <c r="D290" s="53">
        <f>IF(D6&gt;=D289,D6-D289,0)</f>
        <v>12597</v>
      </c>
      <c r="E290" s="53">
        <f>IF(E6&gt;=E289,E6-E289,0)</f>
        <v>20473.059999999823</v>
      </c>
      <c r="F290" s="54">
        <f t="shared" si="76"/>
        <v>162.5232991982204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19542</v>
      </c>
      <c r="E292" s="244">
        <v>32138.080000000002</v>
      </c>
      <c r="F292" s="54">
        <f t="shared" si="76"/>
        <v>164.45645276839628</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1369766</v>
      </c>
      <c r="E412" s="53">
        <f>E6+E298</f>
        <v>1653146.45</v>
      </c>
      <c r="F412" s="54">
        <f t="shared" si="81"/>
        <v>120.68823799101452</v>
      </c>
    </row>
    <row r="413" spans="1:6" ht="12.75" customHeight="1" x14ac:dyDescent="0.2">
      <c r="A413" s="55" t="s">
        <v>606</v>
      </c>
      <c r="B413" s="87" t="s">
        <v>829</v>
      </c>
      <c r="C413" s="52" t="s">
        <v>830</v>
      </c>
      <c r="D413" s="53">
        <f t="shared" ref="D413:E413" si="112">D289+D350</f>
        <v>1357169</v>
      </c>
      <c r="E413" s="53">
        <f t="shared" si="112"/>
        <v>1632673.3900000001</v>
      </c>
      <c r="F413" s="54">
        <f t="shared" si="81"/>
        <v>120.29993243288051</v>
      </c>
    </row>
    <row r="414" spans="1:6" ht="12.75" customHeight="1" x14ac:dyDescent="0.2">
      <c r="A414" s="55" t="s">
        <v>606</v>
      </c>
      <c r="B414" s="87" t="s">
        <v>831</v>
      </c>
      <c r="C414" s="52" t="s">
        <v>832</v>
      </c>
      <c r="D414" s="53">
        <f t="shared" ref="D414:E414" si="113">IF(D412&gt;=D413,D412-D413,0)</f>
        <v>12597</v>
      </c>
      <c r="E414" s="53">
        <f t="shared" si="113"/>
        <v>20473.059999999823</v>
      </c>
      <c r="F414" s="54">
        <f t="shared" si="81"/>
        <v>162.5232991982204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19542</v>
      </c>
      <c r="E416" s="53">
        <f t="shared" si="115"/>
        <v>32138.080000000002</v>
      </c>
      <c r="F416" s="54">
        <f t="shared" si="81"/>
        <v>164.45645276839628</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1369766</v>
      </c>
      <c r="E639" s="53">
        <f t="shared" si="180"/>
        <v>1653146.45</v>
      </c>
      <c r="F639" s="54">
        <f t="shared" si="119"/>
        <v>120.68823799101452</v>
      </c>
    </row>
    <row r="640" spans="1:6" ht="12.75" customHeight="1" x14ac:dyDescent="0.2">
      <c r="A640" s="55" t="s">
        <v>606</v>
      </c>
      <c r="B640" s="87" t="s">
        <v>1275</v>
      </c>
      <c r="C640" s="52" t="s">
        <v>1276</v>
      </c>
      <c r="D640" s="53">
        <f t="shared" ref="D640:E640" si="181">D413+D528</f>
        <v>1357169</v>
      </c>
      <c r="E640" s="53">
        <f t="shared" si="181"/>
        <v>1632673.3900000001</v>
      </c>
      <c r="F640" s="54">
        <f t="shared" si="119"/>
        <v>120.29993243288051</v>
      </c>
    </row>
    <row r="641" spans="1:6" ht="12.75" customHeight="1" x14ac:dyDescent="0.2">
      <c r="A641" s="55" t="s">
        <v>606</v>
      </c>
      <c r="B641" s="87" t="s">
        <v>1277</v>
      </c>
      <c r="C641" s="52" t="s">
        <v>1278</v>
      </c>
      <c r="D641" s="53">
        <f t="shared" ref="D641:E641" si="182">IF(D639&gt;=D640,D639-D640,0)</f>
        <v>12597</v>
      </c>
      <c r="E641" s="53">
        <f t="shared" si="182"/>
        <v>20473.059999999823</v>
      </c>
      <c r="F641" s="54">
        <f t="shared" si="119"/>
        <v>162.5232991982204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19542</v>
      </c>
      <c r="E643" s="53">
        <f t="shared" si="184"/>
        <v>32138.080000000002</v>
      </c>
      <c r="F643" s="54">
        <f t="shared" si="119"/>
        <v>164.45645276839628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32139</v>
      </c>
      <c r="E645" s="53">
        <f t="shared" si="186"/>
        <v>52611.139999999825</v>
      </c>
      <c r="F645" s="54">
        <f t="shared" si="119"/>
        <v>163.69874607175029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68628</v>
      </c>
      <c r="E649" s="244">
        <v>83624.179999999993</v>
      </c>
      <c r="F649" s="54">
        <f t="shared" ref="F649:F724" si="188">IF(D649&lt;&gt;0,IF(E649/D649&gt;=100,"&gt;&gt;100",E649/D649*100),"-")</f>
        <v>121.85140176021447</v>
      </c>
    </row>
    <row r="650" spans="1:6" ht="12.75" customHeight="1" x14ac:dyDescent="0.2">
      <c r="A650" s="55" t="s">
        <v>1294</v>
      </c>
      <c r="B650" s="87" t="s">
        <v>1295</v>
      </c>
      <c r="C650" s="52" t="s">
        <v>1294</v>
      </c>
      <c r="D650" s="244">
        <v>1509754</v>
      </c>
      <c r="E650" s="244">
        <v>1902012.09</v>
      </c>
      <c r="F650" s="54">
        <f t="shared" si="188"/>
        <v>125.98158971594049</v>
      </c>
    </row>
    <row r="651" spans="1:6" ht="12.75" customHeight="1" x14ac:dyDescent="0.2">
      <c r="A651" s="55" t="s">
        <v>1296</v>
      </c>
      <c r="B651" s="87" t="s">
        <v>1297</v>
      </c>
      <c r="C651" s="52" t="s">
        <v>1296</v>
      </c>
      <c r="D651" s="244">
        <v>1494758</v>
      </c>
      <c r="E651" s="244">
        <v>1876967.65</v>
      </c>
      <c r="F651" s="54">
        <f t="shared" si="188"/>
        <v>125.57000196687356</v>
      </c>
    </row>
    <row r="652" spans="1:6" ht="24" x14ac:dyDescent="0.2">
      <c r="A652" s="55">
        <v>11</v>
      </c>
      <c r="B652" s="87" t="s">
        <v>1298</v>
      </c>
      <c r="C652" s="52" t="s">
        <v>1299</v>
      </c>
      <c r="D652" s="53">
        <f t="shared" ref="D652:E652" si="189">+D649+D650-D651</f>
        <v>83624</v>
      </c>
      <c r="E652" s="53">
        <f t="shared" si="189"/>
        <v>108668.62000000011</v>
      </c>
      <c r="F652" s="54">
        <f t="shared" si="188"/>
        <v>129.94908160336757</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v>
      </c>
      <c r="E654" s="266">
        <v>3</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v>
      </c>
      <c r="E656" s="266">
        <v>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97920</v>
      </c>
      <c r="E675" s="244">
        <v>98703</v>
      </c>
      <c r="F675" s="54">
        <f t="shared" si="188"/>
        <v>100.79963235294119</v>
      </c>
    </row>
    <row r="676" spans="1:6" ht="24" x14ac:dyDescent="0.2">
      <c r="A676" s="55">
        <v>63613</v>
      </c>
      <c r="B676" s="234" t="s">
        <v>1347</v>
      </c>
      <c r="C676" s="52" t="s">
        <v>1348</v>
      </c>
      <c r="D676" s="244">
        <v>36000</v>
      </c>
      <c r="E676" s="244">
        <v>20000</v>
      </c>
      <c r="F676" s="54">
        <f t="shared" si="188"/>
        <v>55.555555555555557</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93250</v>
      </c>
      <c r="E710" s="244">
        <v>160040</v>
      </c>
      <c r="F710" s="54">
        <f t="shared" si="188"/>
        <v>171.62466487935657</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113126</v>
      </c>
      <c r="E721" s="244">
        <v>216334.88</v>
      </c>
      <c r="F721" s="54">
        <f t="shared" si="188"/>
        <v>191.23356257624243</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29318</v>
      </c>
      <c r="E723" s="244">
        <v>75954.42</v>
      </c>
      <c r="F723" s="54">
        <f t="shared" si="188"/>
        <v>259.07094617641036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0" workbookViewId="0">
      <selection activeCell="E311" sqref="E31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580199</v>
      </c>
      <c r="E6" s="231">
        <f t="shared" si="0"/>
        <v>490718.48</v>
      </c>
      <c r="F6" s="232">
        <f t="shared" ref="F6:F260" si="1">IF(D6&gt;0,IF(E6/D6&gt;=100,"&gt;&gt;100",E6/D6*100),"-")</f>
        <v>84.577615611195469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496575</v>
      </c>
      <c r="E7" s="106">
        <f t="shared" si="2"/>
        <v>382049.86</v>
      </c>
      <c r="F7" s="95">
        <f t="shared" si="1"/>
        <v>76.936990384131292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34667</v>
      </c>
      <c r="E8" s="106">
        <f>E9+E10-E11</f>
        <v>27947.749999999993</v>
      </c>
      <c r="F8" s="95">
        <f t="shared" si="1"/>
        <v>80.617734444861085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67184</v>
      </c>
      <c r="E10" s="249">
        <v>67184.009999999995</v>
      </c>
      <c r="F10" s="95">
        <f t="shared" si="1"/>
        <v>100.0000148844963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32517</v>
      </c>
      <c r="E11" s="249">
        <v>39236.26</v>
      </c>
      <c r="F11" s="95">
        <f t="shared" si="1"/>
        <v>120.66383737737185</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461908</v>
      </c>
      <c r="E12" s="106">
        <f t="shared" si="3"/>
        <v>354102.11</v>
      </c>
      <c r="F12" s="95">
        <f t="shared" si="1"/>
        <v>76.660744130865893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354896</v>
      </c>
      <c r="E19" s="106">
        <f t="shared" si="5"/>
        <v>247090.51</v>
      </c>
      <c r="F19" s="95">
        <f t="shared" si="1"/>
        <v>69.623357265227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432867</v>
      </c>
      <c r="E20" s="249">
        <v>432867.25</v>
      </c>
      <c r="F20" s="95">
        <f t="shared" si="1"/>
        <v>100.00005775446037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9940</v>
      </c>
      <c r="E22" s="249">
        <v>9940</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139897</v>
      </c>
      <c r="E25" s="249">
        <v>139897.53</v>
      </c>
      <c r="F25" s="95">
        <f t="shared" si="1"/>
        <v>100.00037885015405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357823</v>
      </c>
      <c r="E26" s="249">
        <v>357823.18</v>
      </c>
      <c r="F26" s="95">
        <f t="shared" si="1"/>
        <v>100.00005030420067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585631</v>
      </c>
      <c r="E28" s="249">
        <v>693437.45</v>
      </c>
      <c r="F28" s="95">
        <f t="shared" si="1"/>
        <v>118.40859688097112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107012</v>
      </c>
      <c r="E35" s="106">
        <f t="shared" si="7"/>
        <v>107011.6</v>
      </c>
      <c r="F35" s="95">
        <f t="shared" si="1"/>
        <v>99.999626210144669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107012</v>
      </c>
      <c r="E37" s="249">
        <v>107011.6</v>
      </c>
      <c r="F37" s="95">
        <f t="shared" si="1"/>
        <v>99.999626210144669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45370</v>
      </c>
      <c r="E54" s="249">
        <v>45370.13</v>
      </c>
      <c r="F54" s="95">
        <f t="shared" si="1"/>
        <v>100.00028653295128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45370</v>
      </c>
      <c r="E55" s="249">
        <v>45370.13</v>
      </c>
      <c r="F55" s="95">
        <f t="shared" si="1"/>
        <v>100.00028653295128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83624</v>
      </c>
      <c r="E68" s="106">
        <f t="shared" si="13"/>
        <v>108668.62000000001</v>
      </c>
      <c r="F68" s="95">
        <f t="shared" si="1"/>
        <v>129.94908160336746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83624</v>
      </c>
      <c r="E69" s="106">
        <f t="shared" si="14"/>
        <v>108668.62000000001</v>
      </c>
      <c r="F69" s="95">
        <f t="shared" si="1"/>
        <v>129.94908160336746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82901</v>
      </c>
      <c r="E70" s="106">
        <f t="shared" si="15"/>
        <v>83022.240000000005</v>
      </c>
      <c r="F70" s="95">
        <f t="shared" si="1"/>
        <v>100.14624672802499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82901</v>
      </c>
      <c r="E72" s="249">
        <v>83022.240000000005</v>
      </c>
      <c r="F72" s="95">
        <f t="shared" si="1"/>
        <v>100.14624672802499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v>22603.5</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723</v>
      </c>
      <c r="E76" s="249">
        <v>3042.88</v>
      </c>
      <c r="F76" s="95">
        <f t="shared" si="1"/>
        <v>420.86860304287688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580199</v>
      </c>
      <c r="E175" s="106">
        <f t="shared" si="30"/>
        <v>490718.48</v>
      </c>
      <c r="F175" s="95">
        <f t="shared" si="1"/>
        <v>84.577615611195469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51486</v>
      </c>
      <c r="E176" s="106">
        <f t="shared" si="31"/>
        <v>56057.47</v>
      </c>
      <c r="F176" s="95">
        <f t="shared" si="1"/>
        <v>108.87905450025251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51486</v>
      </c>
      <c r="E177" s="106">
        <f t="shared" si="32"/>
        <v>56057.47</v>
      </c>
      <c r="F177" s="95">
        <f t="shared" si="1"/>
        <v>108.87905450025251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42855</v>
      </c>
      <c r="E178" s="249">
        <v>47206.98</v>
      </c>
      <c r="F178" s="95">
        <f t="shared" si="1"/>
        <v>110.15512775638783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8241</v>
      </c>
      <c r="E179" s="249">
        <v>8352.51</v>
      </c>
      <c r="F179" s="95">
        <f t="shared" si="1"/>
        <v>101.35311248634875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390</v>
      </c>
      <c r="E180" s="106">
        <f t="shared" si="33"/>
        <v>471.13</v>
      </c>
      <c r="F180" s="95">
        <f t="shared" si="1"/>
        <v>120.80256410256409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390</v>
      </c>
      <c r="E183" s="249">
        <v>471.13</v>
      </c>
      <c r="F183" s="95">
        <f t="shared" si="1"/>
        <v>120.80256410256409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26.85</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528713</v>
      </c>
      <c r="E237" s="106">
        <f t="shared" si="41"/>
        <v>434661.01</v>
      </c>
      <c r="F237" s="95">
        <f t="shared" si="1"/>
        <v>82.211144798784971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496574</v>
      </c>
      <c r="E238" s="106">
        <f t="shared" si="42"/>
        <v>382049.87</v>
      </c>
      <c r="F238" s="95">
        <f t="shared" si="1"/>
        <v>76.937147333529339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496574</v>
      </c>
      <c r="E239" s="106">
        <f t="shared" si="43"/>
        <v>382049.87</v>
      </c>
      <c r="F239" s="95">
        <f t="shared" si="1"/>
        <v>76.937147333529339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496574</v>
      </c>
      <c r="E240" s="249">
        <v>382049.87</v>
      </c>
      <c r="F240" s="95">
        <f t="shared" si="1"/>
        <v>76.937147333529339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32139</v>
      </c>
      <c r="E245" s="106">
        <f t="shared" si="45"/>
        <v>52611.14</v>
      </c>
      <c r="F245" s="95">
        <f t="shared" si="1"/>
        <v>163.69874607175083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32139</v>
      </c>
      <c r="E246" s="106">
        <f t="shared" si="46"/>
        <v>52611.14</v>
      </c>
      <c r="F246" s="95">
        <f t="shared" si="1"/>
        <v>163.69874607175083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32139</v>
      </c>
      <c r="E247" s="249">
        <v>52611.14</v>
      </c>
      <c r="F247" s="95">
        <f t="shared" si="1"/>
        <v>163.69874607175083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51486</v>
      </c>
      <c r="E288" s="249">
        <v>56057.47</v>
      </c>
      <c r="F288" s="95">
        <f t="shared" si="50"/>
        <v>108.87905450025251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1357169</v>
      </c>
      <c r="E107" s="83">
        <f t="shared" si="21"/>
        <v>1632673.39</v>
      </c>
      <c r="F107" s="65">
        <f t="shared" si="1"/>
        <v>120.29993243288048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1357169</v>
      </c>
      <c r="E109" s="251">
        <v>1632673.39</v>
      </c>
      <c r="F109" s="65">
        <f t="shared" si="1"/>
        <v>120.29993243288048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1357169</v>
      </c>
      <c r="E141" s="108">
        <f t="shared" si="28"/>
        <v>1632673.39</v>
      </c>
      <c r="F141" s="84">
        <f t="shared" si="1"/>
        <v>120.29993243288048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26" sqref="D2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51486.09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1580374.9399999997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v>948.75</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1579426.1899999997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643254.35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929991.95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6179.89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1575803.56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v>921.9</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1574881.6600000001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638902.69999999995</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929880.17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6098.79</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0</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56057.469999999739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56057.47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v>26.85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56030.62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30808</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cp:lastModifiedBy>
  <cp:lastPrinted>2022-04-04T19:59:02Z</cp:lastPrinted>
  <dcterms:created xsi:type="dcterms:W3CDTF">2022-04-01T05:14:30Z</dcterms:created>
  <dcterms:modified xsi:type="dcterms:W3CDTF">2023-01-30T11:45:41Z</dcterms:modified>
</cp:coreProperties>
</file>