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inka\Desktop\II IZMJENA PRORAČUNA 2020\II IZMJENE I DOPUNE PRORAČUNA GRADA KRKA ZA 2020.GODINU\"/>
    </mc:Choice>
  </mc:AlternateContent>
  <xr:revisionPtr revIDLastSave="0" documentId="8_{1D1704F8-BDAD-49CE-AA90-B81FBA9F031F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Sheet1!$A$1:$J$150</definedName>
    <definedName name="_xlnm.Print_Titles" localSheetId="0">Sheet1!#REF!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128" i="1" l="1"/>
  <c r="E128" i="1"/>
  <c r="G9" i="1"/>
  <c r="F9" i="1"/>
  <c r="E9" i="1"/>
  <c r="H10" i="1"/>
  <c r="G128" i="1"/>
  <c r="H135" i="1"/>
  <c r="H63" i="1"/>
  <c r="H62" i="1"/>
  <c r="G58" i="1"/>
  <c r="F58" i="1"/>
  <c r="E58" i="1"/>
  <c r="E35" i="1"/>
  <c r="F35" i="1"/>
  <c r="G35" i="1"/>
  <c r="H49" i="1"/>
  <c r="H48" i="1"/>
  <c r="G136" i="1"/>
  <c r="G123" i="1"/>
  <c r="G120" i="1"/>
  <c r="G118" i="1"/>
  <c r="G111" i="1"/>
  <c r="G107" i="1"/>
  <c r="G104" i="1"/>
  <c r="G96" i="1"/>
  <c r="G91" i="1"/>
  <c r="G87" i="1"/>
  <c r="G81" i="1"/>
  <c r="G78" i="1"/>
  <c r="G70" i="1"/>
  <c r="G64" i="1"/>
  <c r="G54" i="1"/>
  <c r="G52" i="1"/>
  <c r="G50" i="1"/>
  <c r="G30" i="1"/>
  <c r="G28" i="1"/>
  <c r="G26" i="1"/>
  <c r="G24" i="1"/>
  <c r="G22" i="1"/>
  <c r="G15" i="1"/>
  <c r="G12" i="1"/>
  <c r="G5" i="1"/>
  <c r="H141" i="1"/>
  <c r="H140" i="1"/>
  <c r="H139" i="1"/>
  <c r="H138" i="1"/>
  <c r="H137" i="1"/>
  <c r="H134" i="1"/>
  <c r="H133" i="1"/>
  <c r="H132" i="1"/>
  <c r="H131" i="1"/>
  <c r="H130" i="1"/>
  <c r="H129" i="1"/>
  <c r="H127" i="1"/>
  <c r="H126" i="1"/>
  <c r="H125" i="1"/>
  <c r="H124" i="1"/>
  <c r="H122" i="1"/>
  <c r="H121" i="1"/>
  <c r="H119" i="1"/>
  <c r="H115" i="1"/>
  <c r="H114" i="1"/>
  <c r="H113" i="1"/>
  <c r="H112" i="1"/>
  <c r="H110" i="1"/>
  <c r="H109" i="1"/>
  <c r="H108" i="1"/>
  <c r="H106" i="1"/>
  <c r="H105" i="1"/>
  <c r="H103" i="1"/>
  <c r="H102" i="1"/>
  <c r="H101" i="1"/>
  <c r="H100" i="1"/>
  <c r="H99" i="1"/>
  <c r="H98" i="1"/>
  <c r="H97" i="1"/>
  <c r="H95" i="1"/>
  <c r="H94" i="1"/>
  <c r="H93" i="1"/>
  <c r="H92" i="1"/>
  <c r="H90" i="1"/>
  <c r="H89" i="1"/>
  <c r="H88" i="1"/>
  <c r="H84" i="1"/>
  <c r="H83" i="1"/>
  <c r="H82" i="1"/>
  <c r="H80" i="1"/>
  <c r="H79" i="1"/>
  <c r="H77" i="1"/>
  <c r="H76" i="1"/>
  <c r="H75" i="1"/>
  <c r="H74" i="1"/>
  <c r="H73" i="1"/>
  <c r="H72" i="1"/>
  <c r="H71" i="1"/>
  <c r="H69" i="1"/>
  <c r="H68" i="1"/>
  <c r="H67" i="1"/>
  <c r="H66" i="1"/>
  <c r="H65" i="1"/>
  <c r="H61" i="1"/>
  <c r="H60" i="1"/>
  <c r="H59" i="1"/>
  <c r="H57" i="1"/>
  <c r="H56" i="1"/>
  <c r="H55" i="1"/>
  <c r="H53" i="1"/>
  <c r="H51" i="1"/>
  <c r="H47" i="1"/>
  <c r="H46" i="1"/>
  <c r="H45" i="1"/>
  <c r="H44" i="1"/>
  <c r="H43" i="1"/>
  <c r="H42" i="1"/>
  <c r="H41" i="1"/>
  <c r="H40" i="1"/>
  <c r="H39" i="1"/>
  <c r="H38" i="1"/>
  <c r="H37" i="1"/>
  <c r="H36" i="1"/>
  <c r="H31" i="1"/>
  <c r="H29" i="1"/>
  <c r="H27" i="1"/>
  <c r="H25" i="1"/>
  <c r="H23" i="1"/>
  <c r="H21" i="1"/>
  <c r="H20" i="1"/>
  <c r="H19" i="1"/>
  <c r="H18" i="1"/>
  <c r="H17" i="1"/>
  <c r="H16" i="1"/>
  <c r="H14" i="1"/>
  <c r="H13" i="1"/>
  <c r="H11" i="1"/>
  <c r="H8" i="1"/>
  <c r="H7" i="1"/>
  <c r="H6" i="1"/>
  <c r="H35" i="1" l="1"/>
  <c r="G33" i="1"/>
  <c r="H9" i="1"/>
  <c r="H128" i="1"/>
  <c r="H58" i="1"/>
  <c r="G142" i="1"/>
  <c r="G85" i="1"/>
  <c r="G116" i="1"/>
  <c r="E87" i="1"/>
  <c r="E91" i="1"/>
  <c r="E96" i="1"/>
  <c r="E104" i="1"/>
  <c r="E107" i="1"/>
  <c r="E111" i="1"/>
  <c r="E120" i="1"/>
  <c r="E123" i="1"/>
  <c r="E136" i="1"/>
  <c r="E70" i="1"/>
  <c r="E15" i="1"/>
  <c r="F5" i="1"/>
  <c r="H5" i="1"/>
  <c r="E5" i="1"/>
  <c r="G144" i="1" l="1"/>
  <c r="E12" i="1"/>
  <c r="F111" i="1"/>
  <c r="H111" i="1"/>
  <c r="F136" i="1"/>
  <c r="H136" i="1"/>
  <c r="H123" i="1"/>
  <c r="F123" i="1"/>
  <c r="H120" i="1"/>
  <c r="F120" i="1"/>
  <c r="F118" i="1"/>
  <c r="H118" i="1"/>
  <c r="E118" i="1"/>
  <c r="H107" i="1"/>
  <c r="F107" i="1"/>
  <c r="H104" i="1"/>
  <c r="F104" i="1"/>
  <c r="F96" i="1"/>
  <c r="H96" i="1"/>
  <c r="F91" i="1"/>
  <c r="H91" i="1"/>
  <c r="H87" i="1"/>
  <c r="F87" i="1"/>
  <c r="F81" i="1"/>
  <c r="H81" i="1"/>
  <c r="E81" i="1"/>
  <c r="F78" i="1"/>
  <c r="H78" i="1"/>
  <c r="E78" i="1"/>
  <c r="F54" i="1"/>
  <c r="H54" i="1"/>
  <c r="E54" i="1"/>
  <c r="H52" i="1"/>
  <c r="F52" i="1"/>
  <c r="E52" i="1"/>
  <c r="F50" i="1"/>
  <c r="H50" i="1"/>
  <c r="E50" i="1"/>
  <c r="H30" i="1"/>
  <c r="F30" i="1"/>
  <c r="E30" i="1"/>
  <c r="H28" i="1"/>
  <c r="F28" i="1"/>
  <c r="E28" i="1"/>
  <c r="H26" i="1"/>
  <c r="F26" i="1"/>
  <c r="E26" i="1"/>
  <c r="H24" i="1"/>
  <c r="F24" i="1"/>
  <c r="E24" i="1"/>
  <c r="H22" i="1"/>
  <c r="F22" i="1"/>
  <c r="E22" i="1"/>
  <c r="F15" i="1"/>
  <c r="H15" i="1"/>
  <c r="H12" i="1"/>
  <c r="F12" i="1"/>
  <c r="H33" i="1" l="1"/>
  <c r="E33" i="1"/>
  <c r="F33" i="1"/>
  <c r="H142" i="1"/>
  <c r="E142" i="1"/>
  <c r="F142" i="1"/>
  <c r="E116" i="1"/>
  <c r="H116" i="1"/>
  <c r="F116" i="1"/>
  <c r="F64" i="1"/>
  <c r="H64" i="1"/>
  <c r="E64" i="1"/>
  <c r="F70" i="1"/>
  <c r="H70" i="1"/>
  <c r="E85" i="1" l="1"/>
  <c r="E144" i="1" s="1"/>
  <c r="F85" i="1"/>
  <c r="F144" i="1" s="1"/>
  <c r="H85" i="1"/>
  <c r="H144" i="1" s="1"/>
</calcChain>
</file>

<file path=xl/sharedStrings.xml><?xml version="1.0" encoding="utf-8"?>
<sst xmlns="http://schemas.openxmlformats.org/spreadsheetml/2006/main" count="262" uniqueCount="248">
  <si>
    <t>Naziv programa/aktivnosti/projekta</t>
  </si>
  <si>
    <t>Mjera</t>
  </si>
  <si>
    <t>Šifra programa/
aktivnosti/
projekta</t>
  </si>
  <si>
    <t>Organizacijska klasifikacija</t>
  </si>
  <si>
    <t>Razdjel</t>
  </si>
  <si>
    <t>Glava</t>
  </si>
  <si>
    <t>1.2. Poticanje energetske učinkovitosti</t>
  </si>
  <si>
    <t>CILJ 3. OČUVANJE OKOLIŠA, VALORIZIRANJE I OČUVANJE PRIRODNIH I KULTURNIH RESURSA</t>
  </si>
  <si>
    <t>4. EFIKASNA LOKALNA SAMOUPRAVA I PODRŠKA UGROŽENIM GRUPAMA STANOVNIŠTVA</t>
  </si>
  <si>
    <t>4.1. Efikasna lokalna samouprava</t>
  </si>
  <si>
    <t>4.2. Podrška ugroženim grupama stanovništva</t>
  </si>
  <si>
    <t>1.3. Razvoj turizma</t>
  </si>
  <si>
    <t>1.4. Razvoj malog i srednjeg poduzetništva</t>
  </si>
  <si>
    <t>3.1. Očuvanje i unaprjeđenje stanja okoliša i bioraznolikosti</t>
  </si>
  <si>
    <t>3.2. Očuvanje i valorizacija kulturnih i prirodnih resursa</t>
  </si>
  <si>
    <t>CILJ</t>
  </si>
  <si>
    <t>2.1. Razvoj prometne, lučke i komunalne infrastrukture te unapređenja javnih usluga</t>
  </si>
  <si>
    <t xml:space="preserve">2.2. Razvoj društvene infrastrukture te receptivnih sadržaja za ciljane skupine </t>
  </si>
  <si>
    <t>Održavanje i gradnja komunalne infrastrukture</t>
  </si>
  <si>
    <t>A100401</t>
  </si>
  <si>
    <t>Javna rasvjeta i elektroenergetski sustav - el. energija i održavanje</t>
  </si>
  <si>
    <t>A100403</t>
  </si>
  <si>
    <t>Održavanje cesta</t>
  </si>
  <si>
    <t>A100405</t>
  </si>
  <si>
    <t>Javne površine - održavanje</t>
  </si>
  <si>
    <t>A100407</t>
  </si>
  <si>
    <t>Groblje - održavanje</t>
  </si>
  <si>
    <t>A100409</t>
  </si>
  <si>
    <t>Ostale komunalne aktivnosti</t>
  </si>
  <si>
    <t>A100411</t>
  </si>
  <si>
    <t>Kabelsko distributivni sistem i WiFi - održavanje</t>
  </si>
  <si>
    <t xml:space="preserve">A100420 </t>
  </si>
  <si>
    <t>Projekt ''Pazigrad''</t>
  </si>
  <si>
    <t>K100402</t>
  </si>
  <si>
    <t>Javna rasvjeta i elektroenergetski sustav - gradnja</t>
  </si>
  <si>
    <t>K100404</t>
  </si>
  <si>
    <t>Asfaltiranje, proširenje i izgradnja cesta</t>
  </si>
  <si>
    <t>K100410</t>
  </si>
  <si>
    <t>Gradnja ostalih komunalnih objekata i oprema</t>
  </si>
  <si>
    <t>K100412</t>
  </si>
  <si>
    <t>K100413</t>
  </si>
  <si>
    <t>Vatrogasna zajednica</t>
  </si>
  <si>
    <t>K100417</t>
  </si>
  <si>
    <t>Svjetlovodna distribucijska mreža grada Krka</t>
  </si>
  <si>
    <t>K100424</t>
  </si>
  <si>
    <t>Projektna dokumentacija za kumunalnu infrastrukturu</t>
  </si>
  <si>
    <t>K100429</t>
  </si>
  <si>
    <t>Uređenje javne površine u povijesnoj jezgri Grada Krka - Trg Kamplin</t>
  </si>
  <si>
    <t>Sustav vodoopskrbe, odvodnje i zaštite voda</t>
  </si>
  <si>
    <t>A100502</t>
  </si>
  <si>
    <t>Otpadne vode - održavanje</t>
  </si>
  <si>
    <t>K100506</t>
  </si>
  <si>
    <t>EU projekt ''Sustav prikupljanja, odvodnje i pročišćavanja otpadnih voda otoka Krka''</t>
  </si>
  <si>
    <t>Zaštita okoliša i gospodarenje otpadom</t>
  </si>
  <si>
    <t>A100601</t>
  </si>
  <si>
    <t>Dezinsekcija, deratizacija i higijensko veterinarska zaštita</t>
  </si>
  <si>
    <t>A100602</t>
  </si>
  <si>
    <t>Sanacija divljih odlagališta</t>
  </si>
  <si>
    <t>K100611</t>
  </si>
  <si>
    <t>Polupodzemni spremnici za odvojeno prikupljanje otpada</t>
  </si>
  <si>
    <t>K100612</t>
  </si>
  <si>
    <t>Spremnici za odvojeno prikupljanje otpada</t>
  </si>
  <si>
    <t>Održavanje poslovnih i stambenih objekata i društvenih domova</t>
  </si>
  <si>
    <t>A100701</t>
  </si>
  <si>
    <t>Poslovni i stambeni prostori i društveni domovi - održavanje</t>
  </si>
  <si>
    <t>K100702</t>
  </si>
  <si>
    <t>Poslovni i stambeni prostori i društveni domovi  - gradnja i opremanje</t>
  </si>
  <si>
    <t>K100707</t>
  </si>
  <si>
    <t>Rekonstrukcija zgrade Društvenog doma ''Bajčići''</t>
  </si>
  <si>
    <t>Osnovno i srednjoškolsko i visoko obrazovanje</t>
  </si>
  <si>
    <t>A100801</t>
  </si>
  <si>
    <t>Programi u osnovnoškolskom obrazovanju</t>
  </si>
  <si>
    <t>A100802</t>
  </si>
  <si>
    <t>Programi u srednješkolskom obrazovanju</t>
  </si>
  <si>
    <t>A100804</t>
  </si>
  <si>
    <t>Pomoći učenicima i studentima i dodatne usluge</t>
  </si>
  <si>
    <t>K100805</t>
  </si>
  <si>
    <t>Programi u osnovnoškolskom obrazovanju - kapitalni</t>
  </si>
  <si>
    <t>Sport, rekreacija, kultura i ostalo</t>
  </si>
  <si>
    <t>A100901</t>
  </si>
  <si>
    <t>Program javnih potreba u sportu</t>
  </si>
  <si>
    <t>A100902</t>
  </si>
  <si>
    <t>Održavanje sportskih objekata</t>
  </si>
  <si>
    <t>A100904</t>
  </si>
  <si>
    <t>Program javnih potreba u kulturi</t>
  </si>
  <si>
    <t>A100907</t>
  </si>
  <si>
    <t>Sufinanciranje Glazbene škole Ivana Matetića Ronjgova</t>
  </si>
  <si>
    <t>A100909</t>
  </si>
  <si>
    <t>Program javnih potreba u tehničkoj kulturi</t>
  </si>
  <si>
    <t>A100910</t>
  </si>
  <si>
    <t>Zaštita kulturne baštine</t>
  </si>
  <si>
    <t>A100911</t>
  </si>
  <si>
    <t>Ostale društvene potrebe</t>
  </si>
  <si>
    <t>A100916</t>
  </si>
  <si>
    <t>Održavanje i djelatnost Interpretacijskog centra pomorske baštine</t>
  </si>
  <si>
    <t>A100917</t>
  </si>
  <si>
    <t>Održavanje i djelatnost vježbališta na otvorenom - Dražica</t>
  </si>
  <si>
    <t>K100903</t>
  </si>
  <si>
    <t>Kapitalne donacije sportskim udrugama</t>
  </si>
  <si>
    <t>K100906</t>
  </si>
  <si>
    <t>Kapitalne donacije udrugama u kulturi i vjerskim zajednicama</t>
  </si>
  <si>
    <t>K100912</t>
  </si>
  <si>
    <t>Ostale društvene potrebe - kapit.</t>
  </si>
  <si>
    <t>K100913</t>
  </si>
  <si>
    <t>Opremanje i izgradnja sportskih objekata i igrališta</t>
  </si>
  <si>
    <t>Zaštita, očuvanje i unapređenje zdravlja i socijalna skrb</t>
  </si>
  <si>
    <t>A101001</t>
  </si>
  <si>
    <t>Turistička ambulanta i hitna medicinska služba</t>
  </si>
  <si>
    <t>A101002</t>
  </si>
  <si>
    <t>Dodatni standardi u zdravstvu</t>
  </si>
  <si>
    <t>A101003</t>
  </si>
  <si>
    <t>A101004</t>
  </si>
  <si>
    <t>A101005</t>
  </si>
  <si>
    <t>Socijalni program</t>
  </si>
  <si>
    <t>Crveni križ</t>
  </si>
  <si>
    <t>Socijalno humanitarne udruge</t>
  </si>
  <si>
    <t>A101006</t>
  </si>
  <si>
    <t>A101007</t>
  </si>
  <si>
    <t>Pomoć za opremu novorođenčadi</t>
  </si>
  <si>
    <t>Pomoć i njega u kući - geronto domaćica</t>
  </si>
  <si>
    <t>Izgradnja i održavanje obale i obalnog pojasa</t>
  </si>
  <si>
    <t>A101102</t>
  </si>
  <si>
    <t>Održavanje plaža</t>
  </si>
  <si>
    <t>K101103</t>
  </si>
  <si>
    <t>Razvoj luke Krk</t>
  </si>
  <si>
    <t>Jačanje gospodarstva, poljoprivrede i turizma</t>
  </si>
  <si>
    <t>A101201</t>
  </si>
  <si>
    <t>Poduzetništvo, poljoprivreda i ostali ekonomski poslovi</t>
  </si>
  <si>
    <t>A101205</t>
  </si>
  <si>
    <t>LAG Lokalna akcijska grupa</t>
  </si>
  <si>
    <t>A101206</t>
  </si>
  <si>
    <t>Program javnih potreba u poljoprivredi</t>
  </si>
  <si>
    <t>A101210</t>
  </si>
  <si>
    <t>Video nadzor - održavanje</t>
  </si>
  <si>
    <t>K101209</t>
  </si>
  <si>
    <t>Video nadzor - oprema</t>
  </si>
  <si>
    <t>Prostorno uređenje</t>
  </si>
  <si>
    <t>A101303</t>
  </si>
  <si>
    <t>Geodetske usluge i priprema dokumentacije</t>
  </si>
  <si>
    <t>K101301</t>
  </si>
  <si>
    <t>Prostorno planiranje</t>
  </si>
  <si>
    <t>K101304</t>
  </si>
  <si>
    <t>Projektiranje i priprema projekata</t>
  </si>
  <si>
    <t>Razvojni projekti i projekti poticanja energetske učinkovitosti</t>
  </si>
  <si>
    <t>A101401</t>
  </si>
  <si>
    <t>Razvoj informatičkog sustava</t>
  </si>
  <si>
    <t>A101404</t>
  </si>
  <si>
    <t>Rekonstrukcija gradskih zidina</t>
  </si>
  <si>
    <t>A101441</t>
  </si>
  <si>
    <t>K101406</t>
  </si>
  <si>
    <t>Multimedijalni kulturni centar</t>
  </si>
  <si>
    <t>K101410</t>
  </si>
  <si>
    <t>Izgradnja zgrade Jedriličarskog kluba u Krku</t>
  </si>
  <si>
    <t>K101414</t>
  </si>
  <si>
    <t>Projekti poticanja energetske uč. u kućanstvima</t>
  </si>
  <si>
    <t>K101422</t>
  </si>
  <si>
    <t>GIS Grada Krka - proširenje</t>
  </si>
  <si>
    <t>K101425</t>
  </si>
  <si>
    <t xml:space="preserve">Vježbalište na otvorenom - Dražica </t>
  </si>
  <si>
    <t>K101440</t>
  </si>
  <si>
    <t>Modernizacija postojeće javne rasvjete na dijelu Grada Krka</t>
  </si>
  <si>
    <t>K101442</t>
  </si>
  <si>
    <t>Audio sustav Grada Krka</t>
  </si>
  <si>
    <t>K101443</t>
  </si>
  <si>
    <t>Organiziranje i provođenje zaštite i spašavanja</t>
  </si>
  <si>
    <t>A500112</t>
  </si>
  <si>
    <t>Zapovjedništvo i postrojbe CZ</t>
  </si>
  <si>
    <t>Knjižnična djelatnost</t>
  </si>
  <si>
    <t>K200102</t>
  </si>
  <si>
    <t>Gradska knjižnica - oprema</t>
  </si>
  <si>
    <t>K200104</t>
  </si>
  <si>
    <t>Gradska knjižnica - oprema iz Minist. kulture</t>
  </si>
  <si>
    <t>K200105</t>
  </si>
  <si>
    <t>Gradska knjižnica - oprema iz vlast.prih.</t>
  </si>
  <si>
    <t>Kulturna djelatnost</t>
  </si>
  <si>
    <t>A300104</t>
  </si>
  <si>
    <t xml:space="preserve">Centar za kulturu - kulturna događanja vlast. </t>
  </si>
  <si>
    <t>A300105</t>
  </si>
  <si>
    <t>Centar za kulturu - kulturna događanja nenadl.pror.</t>
  </si>
  <si>
    <t>Predškolski odgoj</t>
  </si>
  <si>
    <t>Dječji vrtić - oprema objekata u Krku i Vrhu</t>
  </si>
  <si>
    <t>K400102</t>
  </si>
  <si>
    <t>K400104</t>
  </si>
  <si>
    <t>Dječji vrtić  - oprema objekata u otočkim općinama</t>
  </si>
  <si>
    <t>K400108</t>
  </si>
  <si>
    <t>Dječji vrtić - stambeni objekti</t>
  </si>
  <si>
    <t>K500105</t>
  </si>
  <si>
    <t>Javna vatrogasna postrojba - objekti, vozila, oprema - donacije</t>
  </si>
  <si>
    <t>K500107</t>
  </si>
  <si>
    <t>K500110</t>
  </si>
  <si>
    <t>JVP-nabava vozila-nadležni proračun</t>
  </si>
  <si>
    <t>UKUPNO CILJ 1.</t>
  </si>
  <si>
    <t>UKUPNO CILJ 2.</t>
  </si>
  <si>
    <t>UKUPNO CILJ 3.</t>
  </si>
  <si>
    <t>UKUPNO CILJ 4.</t>
  </si>
  <si>
    <t>SVEUKUPNO (CILJ 1. + CILJ 2. + CILJ 3. + CILJ 4.)</t>
  </si>
  <si>
    <t>A300103</t>
  </si>
  <si>
    <t xml:space="preserve">Centar za kulturu - kulturna događanja </t>
  </si>
  <si>
    <t>programi u srednješkolskom obrazovanju - kapitalni</t>
  </si>
  <si>
    <t>K100803</t>
  </si>
  <si>
    <t>Energetska obnova zgrada u javnom sektoru - Lukobran 5</t>
  </si>
  <si>
    <t>Energetska obnova zgrada u javnom sektoru - Istarski prolaz 11</t>
  </si>
  <si>
    <t>K101445</t>
  </si>
  <si>
    <t>K101444</t>
  </si>
  <si>
    <t>Modernizacija javne rasvjete na sportskom centru</t>
  </si>
  <si>
    <t>Kabelsko distributivni sistem i WiFi - gradnja i oprema</t>
  </si>
  <si>
    <t>K100908</t>
  </si>
  <si>
    <t>Sufinanciranje opreme Glazbene škole Ivana Matetića Ronjgova</t>
  </si>
  <si>
    <t>A101215</t>
  </si>
  <si>
    <t>Sufinanciranje Programa ''Praćenje i izlov alohtone divljači na otoku Krku''</t>
  </si>
  <si>
    <t>Izrada i provedba Strategije razvoja pametnog grada i podrške certifikaciji ISO 37120 Grada Krka</t>
  </si>
  <si>
    <t>T101446</t>
  </si>
  <si>
    <t>Plan razvoja Grada Krka 2020-2027</t>
  </si>
  <si>
    <t>K101447</t>
  </si>
  <si>
    <t>Navodnjavanje poljoprivrednih površina</t>
  </si>
  <si>
    <t>K101448</t>
  </si>
  <si>
    <t>Otok Krk energija d.o.o. Baška</t>
  </si>
  <si>
    <t>JVP-vlast. oprema i prij. sredstva</t>
  </si>
  <si>
    <t>K500113</t>
  </si>
  <si>
    <t>JVP-oprema-nenadležni proračun</t>
  </si>
  <si>
    <t>Centar za kulturu - Putevima Frankopana - pomoć</t>
  </si>
  <si>
    <t>K300112</t>
  </si>
  <si>
    <t>Proračun 2020.</t>
  </si>
  <si>
    <t>Prilog 1.</t>
  </si>
  <si>
    <t>IZMJENA PLANA RAZVOJNIH PROGRAMA ZA  2020. GODINU</t>
  </si>
  <si>
    <t>K100501</t>
  </si>
  <si>
    <t>K100431</t>
  </si>
  <si>
    <t>Gradnja nerazvrstane ceste u poslovnoj zoni</t>
  </si>
  <si>
    <t>II. IZMJENA I DOPUNA ZA 2020. GODINU</t>
  </si>
  <si>
    <t>I. IZMJENA I DOPUNA ZA 2020. GODINU</t>
  </si>
  <si>
    <t>K100432</t>
  </si>
  <si>
    <t>PRŠI-Projekt izgradnje širokopojasne mreže sljedeće generacije na otoku Krku</t>
  </si>
  <si>
    <t>K100434</t>
  </si>
  <si>
    <t>Ponikve eko otok Krk-Izgradnja EKI otoka Krka u istom infrast. Kanalu EU projekta</t>
  </si>
  <si>
    <t>K100503</t>
  </si>
  <si>
    <t>K100709</t>
  </si>
  <si>
    <t>Opremanje dječjeg vrtića u zgradi Društvenog centra</t>
  </si>
  <si>
    <t>T100710</t>
  </si>
  <si>
    <t>Uređenje dječjeg vrtića u zgradi Društvenog centra</t>
  </si>
  <si>
    <t>K101008</t>
  </si>
  <si>
    <t>Kapitalna donacija Crvenom križu-vozilo</t>
  </si>
  <si>
    <t>K101424</t>
  </si>
  <si>
    <t>Navodnjavanje polja Kimpi i Kaštel</t>
  </si>
  <si>
    <t>Opskrba vodom - izgradnja-Ponikve voda d.o.o.</t>
  </si>
  <si>
    <t>Otpadne vode - izgradnja-Ponikve voda d.o.o.</t>
  </si>
  <si>
    <t>Povećanje/ smanjenje</t>
  </si>
  <si>
    <t>CILJ  1.  RAZVOJ ZELENOG GOSPODARSTVA</t>
  </si>
  <si>
    <t xml:space="preserve">                CILJ 2. RAZVOJ INFRASTRUKTURE I RECEPTIVNIH SADRŽAJA                                                                                CILJ 2. RAZVOJ INFRASTRUKTURE I RECEPTIVNIH SADRŽAJA                                         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</si>
</sst>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b/>
      <sz val="10"/>
      <color rgb="FFFF0000"/>
      <name val="Calibri"/>
      <family val="2"/>
      <charset val="238"/>
      <scheme val="minor"/>
    </font>
    <font>
      <sz val="10"/>
      <color rgb="FFFF0000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</cellStyleXfs>
  <cellXfs count="57">
    <xf numFmtId="0" fontId="0" fillId="0" borderId="0" xfId="0"/>
    <xf numFmtId="0" fontId="5" fillId="0" borderId="2" xfId="1" applyFont="1" applyFill="1" applyBorder="1" applyAlignment="1">
      <alignment horizontal="center"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6" fillId="0" borderId="0" xfId="0" applyFont="1" applyFill="1" applyAlignment="1">
      <alignment vertical="center"/>
    </xf>
    <xf numFmtId="0" fontId="6" fillId="0" borderId="0" xfId="0" applyFont="1" applyAlignment="1">
      <alignment vertical="center" wrapText="1"/>
    </xf>
    <xf numFmtId="0" fontId="6" fillId="0" borderId="0" xfId="0" applyFont="1" applyAlignment="1">
      <alignment horizontal="center" vertical="center"/>
    </xf>
    <xf numFmtId="0" fontId="8" fillId="0" borderId="1" xfId="0" applyFont="1" applyBorder="1" applyAlignment="1">
      <alignment vertical="center" wrapText="1"/>
    </xf>
    <xf numFmtId="0" fontId="9" fillId="2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vertical="center" wrapText="1"/>
    </xf>
    <xf numFmtId="0" fontId="6" fillId="0" borderId="0" xfId="0" applyFont="1" applyAlignment="1">
      <alignment horizontal="center" vertical="center"/>
    </xf>
    <xf numFmtId="4" fontId="11" fillId="0" borderId="1" xfId="0" applyNumberFormat="1" applyFont="1" applyBorder="1" applyAlignment="1">
      <alignment vertical="center"/>
    </xf>
    <xf numFmtId="1" fontId="10" fillId="2" borderId="1" xfId="0" applyNumberFormat="1" applyFont="1" applyFill="1" applyBorder="1" applyAlignment="1">
      <alignment horizontal="center" vertical="center"/>
    </xf>
    <xf numFmtId="0" fontId="11" fillId="0" borderId="1" xfId="0" applyFont="1" applyBorder="1" applyAlignment="1">
      <alignment vertical="center"/>
    </xf>
    <xf numFmtId="0" fontId="11" fillId="0" borderId="1" xfId="0" applyFont="1" applyBorder="1" applyAlignment="1">
      <alignment vertical="center" wrapText="1"/>
    </xf>
    <xf numFmtId="1" fontId="11" fillId="0" borderId="1" xfId="0" applyNumberFormat="1" applyFont="1" applyBorder="1" applyAlignment="1">
      <alignment vertical="center"/>
    </xf>
    <xf numFmtId="1" fontId="11" fillId="3" borderId="1" xfId="0" applyNumberFormat="1" applyFont="1" applyFill="1" applyBorder="1" applyAlignment="1">
      <alignment vertical="center"/>
    </xf>
    <xf numFmtId="0" fontId="8" fillId="0" borderId="1" xfId="0" applyFont="1" applyBorder="1" applyAlignment="1">
      <alignment vertical="center"/>
    </xf>
    <xf numFmtId="4" fontId="8" fillId="0" borderId="1" xfId="0" applyNumberFormat="1" applyFont="1" applyBorder="1" applyAlignment="1">
      <alignment vertical="center"/>
    </xf>
    <xf numFmtId="1" fontId="8" fillId="0" borderId="1" xfId="0" applyNumberFormat="1" applyFont="1" applyBorder="1" applyAlignment="1">
      <alignment horizontal="center" vertical="center"/>
    </xf>
    <xf numFmtId="4" fontId="9" fillId="2" borderId="1" xfId="0" applyNumberFormat="1" applyFont="1" applyFill="1" applyBorder="1" applyAlignment="1">
      <alignment vertical="center"/>
    </xf>
    <xf numFmtId="1" fontId="9" fillId="2" borderId="1" xfId="0" applyNumberFormat="1" applyFont="1" applyFill="1" applyBorder="1" applyAlignment="1">
      <alignment horizontal="center" vertical="center"/>
    </xf>
    <xf numFmtId="0" fontId="8" fillId="0" borderId="1" xfId="0" applyFont="1" applyBorder="1" applyAlignment="1">
      <alignment horizontal="left" vertical="center"/>
    </xf>
    <xf numFmtId="0" fontId="9" fillId="2" borderId="1" xfId="0" applyFont="1" applyFill="1" applyBorder="1" applyAlignment="1">
      <alignment horizontal="left" vertical="center"/>
    </xf>
    <xf numFmtId="1" fontId="9" fillId="2" borderId="1" xfId="0" applyNumberFormat="1" applyFont="1" applyFill="1" applyBorder="1" applyAlignment="1">
      <alignment vertical="center"/>
    </xf>
    <xf numFmtId="4" fontId="8" fillId="0" borderId="1" xfId="0" applyNumberFormat="1" applyFont="1" applyFill="1" applyBorder="1" applyAlignment="1">
      <alignment vertical="center"/>
    </xf>
    <xf numFmtId="0" fontId="8" fillId="0" borderId="1" xfId="0" applyFont="1" applyFill="1" applyBorder="1" applyAlignment="1">
      <alignment horizontal="left" vertical="center"/>
    </xf>
    <xf numFmtId="1" fontId="8" fillId="0" borderId="1" xfId="0" applyNumberFormat="1" applyFont="1" applyFill="1" applyBorder="1" applyAlignment="1">
      <alignment horizontal="center" vertical="center"/>
    </xf>
    <xf numFmtId="4" fontId="9" fillId="3" borderId="1" xfId="0" applyNumberFormat="1" applyFont="1" applyFill="1" applyBorder="1" applyAlignment="1">
      <alignment vertical="center"/>
    </xf>
    <xf numFmtId="1" fontId="8" fillId="3" borderId="1" xfId="0" applyNumberFormat="1" applyFont="1" applyFill="1" applyBorder="1" applyAlignment="1">
      <alignment vertical="center"/>
    </xf>
    <xf numFmtId="1" fontId="8" fillId="3" borderId="1" xfId="0" applyNumberFormat="1" applyFon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left" vertical="center"/>
    </xf>
    <xf numFmtId="0" fontId="8" fillId="4" borderId="1" xfId="0" applyFont="1" applyFill="1" applyBorder="1" applyAlignment="1">
      <alignment vertical="center" wrapText="1"/>
    </xf>
    <xf numFmtId="4" fontId="8" fillId="4" borderId="1" xfId="0" applyNumberFormat="1" applyFont="1" applyFill="1" applyBorder="1" applyAlignment="1">
      <alignment vertical="center"/>
    </xf>
    <xf numFmtId="0" fontId="7" fillId="0" borderId="0" xfId="0" applyFont="1" applyAlignment="1">
      <alignment horizontal="center" vertical="center"/>
    </xf>
    <xf numFmtId="0" fontId="10" fillId="0" borderId="4" xfId="0" applyFont="1" applyFill="1" applyBorder="1" applyAlignment="1">
      <alignment horizontal="center" vertical="center" wrapText="1"/>
    </xf>
    <xf numFmtId="0" fontId="10" fillId="0" borderId="5" xfId="0" applyFont="1" applyFill="1" applyBorder="1" applyAlignment="1">
      <alignment horizontal="center" vertical="center" wrapText="1"/>
    </xf>
    <xf numFmtId="0" fontId="10" fillId="0" borderId="6" xfId="0" applyFont="1" applyFill="1" applyBorder="1" applyAlignment="1">
      <alignment horizontal="center" vertical="center" wrapText="1"/>
    </xf>
    <xf numFmtId="0" fontId="3" fillId="0" borderId="3" xfId="1" applyFont="1" applyFill="1" applyBorder="1" applyAlignment="1">
      <alignment horizontal="center" vertical="center" wrapText="1"/>
    </xf>
    <xf numFmtId="0" fontId="3" fillId="0" borderId="2" xfId="1" applyFont="1" applyFill="1" applyBorder="1" applyAlignment="1">
      <alignment horizontal="center" vertical="center" wrapText="1"/>
    </xf>
    <xf numFmtId="0" fontId="9" fillId="3" borderId="4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9" fillId="3" borderId="6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9" fillId="0" borderId="1" xfId="0" applyFont="1" applyBorder="1" applyAlignment="1">
      <alignment horizontal="center" vertical="center" textRotation="90" wrapText="1"/>
    </xf>
    <xf numFmtId="0" fontId="9" fillId="0" borderId="1" xfId="0" applyFont="1" applyBorder="1" applyAlignment="1">
      <alignment horizontal="center" textRotation="90" wrapText="1"/>
    </xf>
    <xf numFmtId="0" fontId="5" fillId="0" borderId="1" xfId="1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textRotation="90"/>
    </xf>
    <xf numFmtId="0" fontId="5" fillId="0" borderId="3" xfId="1" applyFont="1" applyFill="1" applyBorder="1" applyAlignment="1">
      <alignment horizontal="center" vertical="center"/>
    </xf>
    <xf numFmtId="0" fontId="5" fillId="0" borderId="2" xfId="1" applyFont="1" applyFill="1" applyBorder="1" applyAlignment="1">
      <alignment horizontal="center" vertical="center"/>
    </xf>
    <xf numFmtId="0" fontId="4" fillId="0" borderId="2" xfId="1" applyFont="1" applyFill="1" applyBorder="1" applyAlignment="1">
      <alignment horizontal="center" vertical="center"/>
    </xf>
    <xf numFmtId="0" fontId="5" fillId="0" borderId="3" xfId="1" applyFont="1" applyFill="1" applyBorder="1" applyAlignment="1">
      <alignment horizontal="center" vertical="center" wrapText="1"/>
    </xf>
    <xf numFmtId="0" fontId="5" fillId="0" borderId="2" xfId="1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</cellXfs>
  <cellStyles count="6">
    <cellStyle name="Normal" xfId="0" builtinId="0"/>
    <cellStyle name="Normal 2" xfId="1" xr:uid="{00000000-0005-0000-0000-000001000000}"/>
    <cellStyle name="Normal 2 2" xfId="2" xr:uid="{00000000-0005-0000-0000-000002000000}"/>
    <cellStyle name="Normal 3" xfId="3" xr:uid="{00000000-0005-0000-0000-000003000000}"/>
    <cellStyle name="Normal 4" xfId="4" xr:uid="{00000000-0005-0000-0000-000004000000}"/>
    <cellStyle name="Normal 5" xfId="5" xr:uid="{00000000-0005-0000-0000-00000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144"/>
  <sheetViews>
    <sheetView tabSelected="1" view="pageBreakPreview" zoomScaleNormal="100" zoomScaleSheetLayoutView="100" workbookViewId="0">
      <selection activeCell="H2" sqref="H2"/>
    </sheetView>
  </sheetViews>
  <sheetFormatPr defaultColWidth="9.140625" defaultRowHeight="12.75" x14ac:dyDescent="0.25"/>
  <cols>
    <col min="1" max="1" width="9.85546875" style="2" customWidth="1"/>
    <col min="2" max="2" width="12.28515625" style="2" customWidth="1"/>
    <col min="3" max="3" width="12.5703125" style="2" customWidth="1"/>
    <col min="4" max="4" width="64.5703125" style="5" customWidth="1"/>
    <col min="5" max="5" width="14.7109375" style="2" customWidth="1"/>
    <col min="6" max="7" width="16.42578125" style="2" customWidth="1"/>
    <col min="8" max="8" width="15" style="2" customWidth="1"/>
    <col min="9" max="9" width="8" style="2" customWidth="1"/>
    <col min="10" max="10" width="6.85546875" style="2" customWidth="1"/>
    <col min="11" max="16384" width="9.140625" style="2"/>
  </cols>
  <sheetData>
    <row r="1" spans="1:10" ht="15.75" x14ac:dyDescent="0.25">
      <c r="A1" s="46" t="s">
        <v>224</v>
      </c>
      <c r="B1" s="46"/>
      <c r="C1" s="46"/>
      <c r="D1" s="46"/>
      <c r="E1" s="46"/>
      <c r="F1" s="46"/>
      <c r="G1" s="46"/>
      <c r="H1" s="46"/>
      <c r="I1" s="46"/>
      <c r="J1" s="46"/>
    </row>
    <row r="2" spans="1:10" x14ac:dyDescent="0.25">
      <c r="A2" s="6"/>
      <c r="B2" s="6"/>
      <c r="C2" s="6"/>
      <c r="D2" s="6"/>
      <c r="E2" s="6"/>
      <c r="F2" s="6"/>
      <c r="G2" s="10"/>
      <c r="H2" s="34" t="s">
        <v>223</v>
      </c>
      <c r="I2" s="6"/>
      <c r="J2" s="6"/>
    </row>
    <row r="3" spans="1:10" ht="26.25" customHeight="1" x14ac:dyDescent="0.25">
      <c r="A3" s="51" t="s">
        <v>15</v>
      </c>
      <c r="B3" s="51" t="s">
        <v>1</v>
      </c>
      <c r="C3" s="54" t="s">
        <v>2</v>
      </c>
      <c r="D3" s="54" t="s">
        <v>0</v>
      </c>
      <c r="E3" s="38" t="s">
        <v>222</v>
      </c>
      <c r="F3" s="38" t="s">
        <v>229</v>
      </c>
      <c r="G3" s="38" t="s">
        <v>228</v>
      </c>
      <c r="H3" s="38" t="s">
        <v>245</v>
      </c>
      <c r="I3" s="49" t="s">
        <v>3</v>
      </c>
      <c r="J3" s="49"/>
    </row>
    <row r="4" spans="1:10" ht="30.75" customHeight="1" x14ac:dyDescent="0.25">
      <c r="A4" s="52"/>
      <c r="B4" s="53"/>
      <c r="C4" s="55"/>
      <c r="D4" s="55"/>
      <c r="E4" s="39"/>
      <c r="F4" s="56"/>
      <c r="G4" s="56"/>
      <c r="H4" s="39"/>
      <c r="I4" s="1" t="s">
        <v>4</v>
      </c>
      <c r="J4" s="1" t="s">
        <v>5</v>
      </c>
    </row>
    <row r="5" spans="1:10" s="3" customFormat="1" ht="17.25" customHeight="1" x14ac:dyDescent="0.25">
      <c r="A5" s="47" t="s">
        <v>246</v>
      </c>
      <c r="B5" s="47"/>
      <c r="C5" s="23">
        <v>1012</v>
      </c>
      <c r="D5" s="8" t="s">
        <v>125</v>
      </c>
      <c r="E5" s="20">
        <f>SUM(E6:E8)</f>
        <v>265000</v>
      </c>
      <c r="F5" s="20">
        <f t="shared" ref="F5:H5" si="0">SUM(F6:F8)</f>
        <v>130900</v>
      </c>
      <c r="G5" s="20">
        <f t="shared" si="0"/>
        <v>130900</v>
      </c>
      <c r="H5" s="20">
        <f t="shared" si="0"/>
        <v>0</v>
      </c>
      <c r="I5" s="21"/>
      <c r="J5" s="21"/>
    </row>
    <row r="6" spans="1:10" s="3" customFormat="1" ht="15" customHeight="1" x14ac:dyDescent="0.25">
      <c r="A6" s="47"/>
      <c r="B6" s="47"/>
      <c r="C6" s="17" t="s">
        <v>128</v>
      </c>
      <c r="D6" s="7" t="s">
        <v>129</v>
      </c>
      <c r="E6" s="18">
        <v>15000</v>
      </c>
      <c r="F6" s="18">
        <v>15000</v>
      </c>
      <c r="G6" s="18">
        <v>15000</v>
      </c>
      <c r="H6" s="18">
        <f t="shared" ref="H6:H10" si="1">G6-F6</f>
        <v>0</v>
      </c>
      <c r="I6" s="19">
        <v>1</v>
      </c>
      <c r="J6" s="19">
        <v>1</v>
      </c>
    </row>
    <row r="7" spans="1:10" s="3" customFormat="1" ht="15" customHeight="1" x14ac:dyDescent="0.25">
      <c r="A7" s="47"/>
      <c r="B7" s="47"/>
      <c r="C7" s="17" t="s">
        <v>130</v>
      </c>
      <c r="D7" s="7" t="s">
        <v>131</v>
      </c>
      <c r="E7" s="18">
        <v>180000</v>
      </c>
      <c r="F7" s="18">
        <v>70900</v>
      </c>
      <c r="G7" s="18">
        <v>70900</v>
      </c>
      <c r="H7" s="18">
        <f t="shared" si="1"/>
        <v>0</v>
      </c>
      <c r="I7" s="19">
        <v>1</v>
      </c>
      <c r="J7" s="19">
        <v>1</v>
      </c>
    </row>
    <row r="8" spans="1:10" s="3" customFormat="1" ht="15" customHeight="1" x14ac:dyDescent="0.25">
      <c r="A8" s="47"/>
      <c r="B8" s="47"/>
      <c r="C8" s="17" t="s">
        <v>208</v>
      </c>
      <c r="D8" s="7" t="s">
        <v>209</v>
      </c>
      <c r="E8" s="18">
        <v>70000</v>
      </c>
      <c r="F8" s="18">
        <v>45000</v>
      </c>
      <c r="G8" s="18">
        <v>45000</v>
      </c>
      <c r="H8" s="18">
        <f t="shared" si="1"/>
        <v>0</v>
      </c>
      <c r="I8" s="19">
        <v>1</v>
      </c>
      <c r="J8" s="19">
        <v>1</v>
      </c>
    </row>
    <row r="9" spans="1:10" s="3" customFormat="1" ht="17.25" customHeight="1" x14ac:dyDescent="0.25">
      <c r="A9" s="47"/>
      <c r="B9" s="47"/>
      <c r="C9" s="23">
        <v>1014</v>
      </c>
      <c r="D9" s="8" t="s">
        <v>143</v>
      </c>
      <c r="E9" s="20">
        <f>SUM(E10:E11)</f>
        <v>350000</v>
      </c>
      <c r="F9" s="20">
        <f>SUM(F10:F11)</f>
        <v>0</v>
      </c>
      <c r="G9" s="20">
        <f>SUM(G10:G11)</f>
        <v>20000</v>
      </c>
      <c r="H9" s="20">
        <f>SUM(H10:H11)</f>
        <v>20000</v>
      </c>
      <c r="I9" s="12"/>
      <c r="J9" s="12"/>
    </row>
    <row r="10" spans="1:10" s="3" customFormat="1" ht="17.25" customHeight="1" x14ac:dyDescent="0.25">
      <c r="A10" s="47"/>
      <c r="B10" s="47"/>
      <c r="C10" s="31" t="s">
        <v>241</v>
      </c>
      <c r="D10" s="32" t="s">
        <v>242</v>
      </c>
      <c r="E10" s="33">
        <v>0</v>
      </c>
      <c r="F10" s="33">
        <v>0</v>
      </c>
      <c r="G10" s="33">
        <v>20000</v>
      </c>
      <c r="H10" s="18">
        <f t="shared" si="1"/>
        <v>20000</v>
      </c>
      <c r="I10" s="19">
        <v>1</v>
      </c>
      <c r="J10" s="19">
        <v>1</v>
      </c>
    </row>
    <row r="11" spans="1:10" s="3" customFormat="1" ht="15" customHeight="1" x14ac:dyDescent="0.25">
      <c r="A11" s="47"/>
      <c r="B11" s="47"/>
      <c r="C11" s="17" t="s">
        <v>213</v>
      </c>
      <c r="D11" s="7" t="s">
        <v>214</v>
      </c>
      <c r="E11" s="18">
        <v>350000</v>
      </c>
      <c r="F11" s="18">
        <v>0</v>
      </c>
      <c r="G11" s="18">
        <v>0</v>
      </c>
      <c r="H11" s="18">
        <f>G11-F11</f>
        <v>0</v>
      </c>
      <c r="I11" s="19">
        <v>1</v>
      </c>
      <c r="J11" s="19">
        <v>1</v>
      </c>
    </row>
    <row r="12" spans="1:10" s="3" customFormat="1" ht="17.25" customHeight="1" x14ac:dyDescent="0.25">
      <c r="A12" s="47"/>
      <c r="B12" s="47" t="s">
        <v>6</v>
      </c>
      <c r="C12" s="23">
        <v>1004</v>
      </c>
      <c r="D12" s="8" t="s">
        <v>18</v>
      </c>
      <c r="E12" s="20">
        <f>E13+E14</f>
        <v>2390000</v>
      </c>
      <c r="F12" s="20">
        <f t="shared" ref="F12:G12" si="2">F13+F14</f>
        <v>2210000</v>
      </c>
      <c r="G12" s="20">
        <f t="shared" si="2"/>
        <v>2246000</v>
      </c>
      <c r="H12" s="20">
        <f t="shared" ref="H12" si="3">H13+H14</f>
        <v>36000</v>
      </c>
      <c r="I12" s="21"/>
      <c r="J12" s="21"/>
    </row>
    <row r="13" spans="1:10" s="3" customFormat="1" ht="15" customHeight="1" x14ac:dyDescent="0.25">
      <c r="A13" s="47"/>
      <c r="B13" s="47"/>
      <c r="C13" s="17" t="s">
        <v>19</v>
      </c>
      <c r="D13" s="7" t="s">
        <v>20</v>
      </c>
      <c r="E13" s="18">
        <v>1515000</v>
      </c>
      <c r="F13" s="18">
        <v>1265000</v>
      </c>
      <c r="G13" s="18">
        <v>1291000</v>
      </c>
      <c r="H13" s="18">
        <f t="shared" ref="H13:H14" si="4">G13-F13</f>
        <v>26000</v>
      </c>
      <c r="I13" s="19">
        <v>1</v>
      </c>
      <c r="J13" s="19">
        <v>1</v>
      </c>
    </row>
    <row r="14" spans="1:10" ht="15" customHeight="1" x14ac:dyDescent="0.25">
      <c r="A14" s="47"/>
      <c r="B14" s="47"/>
      <c r="C14" s="17" t="s">
        <v>33</v>
      </c>
      <c r="D14" s="7" t="s">
        <v>34</v>
      </c>
      <c r="E14" s="18">
        <v>875000</v>
      </c>
      <c r="F14" s="18">
        <v>945000</v>
      </c>
      <c r="G14" s="18">
        <v>955000</v>
      </c>
      <c r="H14" s="18">
        <f t="shared" si="4"/>
        <v>10000</v>
      </c>
      <c r="I14" s="19">
        <v>1</v>
      </c>
      <c r="J14" s="19">
        <v>1</v>
      </c>
    </row>
    <row r="15" spans="1:10" ht="17.25" customHeight="1" x14ac:dyDescent="0.25">
      <c r="A15" s="47"/>
      <c r="B15" s="47"/>
      <c r="C15" s="23">
        <v>1014</v>
      </c>
      <c r="D15" s="8" t="s">
        <v>143</v>
      </c>
      <c r="E15" s="20">
        <f>SUM(E16:E21)</f>
        <v>8069000</v>
      </c>
      <c r="F15" s="20">
        <f t="shared" ref="F15:H15" si="5">SUM(F16:F21)</f>
        <v>7489000</v>
      </c>
      <c r="G15" s="20">
        <f t="shared" si="5"/>
        <v>2772000</v>
      </c>
      <c r="H15" s="20">
        <f t="shared" si="5"/>
        <v>-4717000</v>
      </c>
      <c r="I15" s="21"/>
      <c r="J15" s="21"/>
    </row>
    <row r="16" spans="1:10" ht="15" customHeight="1" x14ac:dyDescent="0.25">
      <c r="A16" s="47"/>
      <c r="B16" s="47"/>
      <c r="C16" s="17" t="s">
        <v>153</v>
      </c>
      <c r="D16" s="7" t="s">
        <v>154</v>
      </c>
      <c r="E16" s="18">
        <v>50000</v>
      </c>
      <c r="F16" s="18">
        <v>50000</v>
      </c>
      <c r="G16" s="18">
        <v>50000</v>
      </c>
      <c r="H16" s="18">
        <f t="shared" ref="H16:H21" si="6">G16-F16</f>
        <v>0</v>
      </c>
      <c r="I16" s="19">
        <v>1</v>
      </c>
      <c r="J16" s="19">
        <v>1</v>
      </c>
    </row>
    <row r="17" spans="1:10" ht="15" customHeight="1" x14ac:dyDescent="0.25">
      <c r="A17" s="47"/>
      <c r="B17" s="47"/>
      <c r="C17" s="17" t="s">
        <v>159</v>
      </c>
      <c r="D17" s="7" t="s">
        <v>160</v>
      </c>
      <c r="E17" s="18">
        <v>3030000</v>
      </c>
      <c r="F17" s="18">
        <v>2392000</v>
      </c>
      <c r="G17" s="18">
        <v>2392000</v>
      </c>
      <c r="H17" s="18">
        <f t="shared" si="6"/>
        <v>0</v>
      </c>
      <c r="I17" s="19">
        <v>1</v>
      </c>
      <c r="J17" s="19">
        <v>1</v>
      </c>
    </row>
    <row r="18" spans="1:10" ht="15" customHeight="1" x14ac:dyDescent="0.25">
      <c r="A18" s="47"/>
      <c r="B18" s="47"/>
      <c r="C18" s="17" t="s">
        <v>163</v>
      </c>
      <c r="D18" s="7" t="s">
        <v>200</v>
      </c>
      <c r="E18" s="18">
        <v>1788000</v>
      </c>
      <c r="F18" s="18">
        <v>1826000</v>
      </c>
      <c r="G18" s="18">
        <v>0</v>
      </c>
      <c r="H18" s="18">
        <f t="shared" si="6"/>
        <v>-1826000</v>
      </c>
      <c r="I18" s="19">
        <v>1</v>
      </c>
      <c r="J18" s="19">
        <v>1</v>
      </c>
    </row>
    <row r="19" spans="1:10" ht="15" customHeight="1" x14ac:dyDescent="0.25">
      <c r="A19" s="47"/>
      <c r="B19" s="47"/>
      <c r="C19" s="17" t="s">
        <v>203</v>
      </c>
      <c r="D19" s="7" t="s">
        <v>204</v>
      </c>
      <c r="E19" s="18">
        <v>260000</v>
      </c>
      <c r="F19" s="18">
        <v>280000</v>
      </c>
      <c r="G19" s="18">
        <v>280000</v>
      </c>
      <c r="H19" s="18">
        <f t="shared" si="6"/>
        <v>0</v>
      </c>
      <c r="I19" s="19">
        <v>1</v>
      </c>
      <c r="J19" s="19">
        <v>1</v>
      </c>
    </row>
    <row r="20" spans="1:10" ht="15" customHeight="1" x14ac:dyDescent="0.25">
      <c r="A20" s="47"/>
      <c r="B20" s="47"/>
      <c r="C20" s="17" t="s">
        <v>202</v>
      </c>
      <c r="D20" s="7" t="s">
        <v>201</v>
      </c>
      <c r="E20" s="18">
        <v>2891000</v>
      </c>
      <c r="F20" s="18">
        <v>2891000</v>
      </c>
      <c r="G20" s="18">
        <v>0</v>
      </c>
      <c r="H20" s="18">
        <f t="shared" si="6"/>
        <v>-2891000</v>
      </c>
      <c r="I20" s="19">
        <v>1</v>
      </c>
      <c r="J20" s="19">
        <v>1</v>
      </c>
    </row>
    <row r="21" spans="1:10" ht="15" customHeight="1" x14ac:dyDescent="0.25">
      <c r="A21" s="47"/>
      <c r="B21" s="47"/>
      <c r="C21" s="17" t="s">
        <v>215</v>
      </c>
      <c r="D21" s="7" t="s">
        <v>216</v>
      </c>
      <c r="E21" s="18">
        <v>50000</v>
      </c>
      <c r="F21" s="18">
        <v>50000</v>
      </c>
      <c r="G21" s="18">
        <v>50000</v>
      </c>
      <c r="H21" s="18">
        <f t="shared" si="6"/>
        <v>0</v>
      </c>
      <c r="I21" s="19">
        <v>1</v>
      </c>
      <c r="J21" s="19">
        <v>1</v>
      </c>
    </row>
    <row r="22" spans="1:10" s="3" customFormat="1" ht="17.25" customHeight="1" x14ac:dyDescent="0.25">
      <c r="A22" s="47"/>
      <c r="B22" s="50" t="s">
        <v>11</v>
      </c>
      <c r="C22" s="23">
        <v>1010</v>
      </c>
      <c r="D22" s="8" t="s">
        <v>105</v>
      </c>
      <c r="E22" s="20">
        <f>E23</f>
        <v>285000</v>
      </c>
      <c r="F22" s="20">
        <f t="shared" ref="F22:G22" si="7">F23</f>
        <v>120000</v>
      </c>
      <c r="G22" s="20">
        <f t="shared" si="7"/>
        <v>120000</v>
      </c>
      <c r="H22" s="20">
        <f t="shared" ref="H22" si="8">H23</f>
        <v>0</v>
      </c>
      <c r="I22" s="21"/>
      <c r="J22" s="21"/>
    </row>
    <row r="23" spans="1:10" ht="15" customHeight="1" x14ac:dyDescent="0.25">
      <c r="A23" s="47"/>
      <c r="B23" s="50"/>
      <c r="C23" s="17" t="s">
        <v>106</v>
      </c>
      <c r="D23" s="7" t="s">
        <v>107</v>
      </c>
      <c r="E23" s="18">
        <v>285000</v>
      </c>
      <c r="F23" s="18">
        <v>120000</v>
      </c>
      <c r="G23" s="18">
        <v>120000</v>
      </c>
      <c r="H23" s="18">
        <f>G23-F23</f>
        <v>0</v>
      </c>
      <c r="I23" s="19">
        <v>1</v>
      </c>
      <c r="J23" s="19">
        <v>1</v>
      </c>
    </row>
    <row r="24" spans="1:10" ht="17.25" customHeight="1" x14ac:dyDescent="0.25">
      <c r="A24" s="47"/>
      <c r="B24" s="50"/>
      <c r="C24" s="23">
        <v>1011</v>
      </c>
      <c r="D24" s="8" t="s">
        <v>120</v>
      </c>
      <c r="E24" s="20">
        <f>E25</f>
        <v>500000</v>
      </c>
      <c r="F24" s="20">
        <f t="shared" ref="F24:G24" si="9">F25</f>
        <v>870000</v>
      </c>
      <c r="G24" s="20">
        <f t="shared" si="9"/>
        <v>870000</v>
      </c>
      <c r="H24" s="20">
        <f t="shared" ref="H24" si="10">H25</f>
        <v>0</v>
      </c>
      <c r="I24" s="21"/>
      <c r="J24" s="21"/>
    </row>
    <row r="25" spans="1:10" ht="15" customHeight="1" x14ac:dyDescent="0.25">
      <c r="A25" s="47"/>
      <c r="B25" s="50"/>
      <c r="C25" s="17" t="s">
        <v>121</v>
      </c>
      <c r="D25" s="7" t="s">
        <v>122</v>
      </c>
      <c r="E25" s="18">
        <v>500000</v>
      </c>
      <c r="F25" s="18">
        <v>870000</v>
      </c>
      <c r="G25" s="18">
        <v>870000</v>
      </c>
      <c r="H25" s="18">
        <f>G25-F25</f>
        <v>0</v>
      </c>
      <c r="I25" s="19">
        <v>1</v>
      </c>
      <c r="J25" s="19">
        <v>1</v>
      </c>
    </row>
    <row r="26" spans="1:10" ht="17.25" customHeight="1" x14ac:dyDescent="0.25">
      <c r="A26" s="47"/>
      <c r="B26" s="50"/>
      <c r="C26" s="23">
        <v>1014</v>
      </c>
      <c r="D26" s="8" t="s">
        <v>143</v>
      </c>
      <c r="E26" s="20">
        <f>SUM(E27:E27)</f>
        <v>300000</v>
      </c>
      <c r="F26" s="20">
        <f>SUM(F27:F27)</f>
        <v>0</v>
      </c>
      <c r="G26" s="20">
        <f>SUM(G27:G27)</f>
        <v>0</v>
      </c>
      <c r="H26" s="20">
        <f>SUM(H27:H27)</f>
        <v>0</v>
      </c>
      <c r="I26" s="21"/>
      <c r="J26" s="21"/>
    </row>
    <row r="27" spans="1:10" ht="15" customHeight="1" x14ac:dyDescent="0.25">
      <c r="A27" s="47"/>
      <c r="B27" s="50"/>
      <c r="C27" s="26" t="s">
        <v>161</v>
      </c>
      <c r="D27" s="9" t="s">
        <v>162</v>
      </c>
      <c r="E27" s="25">
        <v>300000</v>
      </c>
      <c r="F27" s="25">
        <v>0</v>
      </c>
      <c r="G27" s="25">
        <v>0</v>
      </c>
      <c r="H27" s="18">
        <f>G27-F27</f>
        <v>0</v>
      </c>
      <c r="I27" s="27">
        <v>1</v>
      </c>
      <c r="J27" s="27">
        <v>1</v>
      </c>
    </row>
    <row r="28" spans="1:10" s="3" customFormat="1" ht="23.25" customHeight="1" x14ac:dyDescent="0.25">
      <c r="A28" s="47"/>
      <c r="B28" s="47" t="s">
        <v>12</v>
      </c>
      <c r="C28" s="23">
        <v>1004</v>
      </c>
      <c r="D28" s="8" t="s">
        <v>18</v>
      </c>
      <c r="E28" s="20">
        <f>E29</f>
        <v>3010000</v>
      </c>
      <c r="F28" s="20">
        <f t="shared" ref="F28:G28" si="11">F29</f>
        <v>2022000</v>
      </c>
      <c r="G28" s="20">
        <f t="shared" si="11"/>
        <v>265000</v>
      </c>
      <c r="H28" s="20">
        <f t="shared" ref="H28" si="12">H29</f>
        <v>-1757000</v>
      </c>
      <c r="I28" s="21"/>
      <c r="J28" s="21"/>
    </row>
    <row r="29" spans="1:10" ht="15" customHeight="1" x14ac:dyDescent="0.25">
      <c r="A29" s="47"/>
      <c r="B29" s="47"/>
      <c r="C29" s="17" t="s">
        <v>42</v>
      </c>
      <c r="D29" s="7" t="s">
        <v>43</v>
      </c>
      <c r="E29" s="18">
        <v>3010000</v>
      </c>
      <c r="F29" s="18">
        <v>2022000</v>
      </c>
      <c r="G29" s="18">
        <v>265000</v>
      </c>
      <c r="H29" s="18">
        <f>G29-F29</f>
        <v>-1757000</v>
      </c>
      <c r="I29" s="19">
        <v>1</v>
      </c>
      <c r="J29" s="19">
        <v>1</v>
      </c>
    </row>
    <row r="30" spans="1:10" ht="21" customHeight="1" x14ac:dyDescent="0.25">
      <c r="A30" s="47"/>
      <c r="B30" s="47"/>
      <c r="C30" s="23">
        <v>1012</v>
      </c>
      <c r="D30" s="8" t="s">
        <v>125</v>
      </c>
      <c r="E30" s="20">
        <f>E31</f>
        <v>190000</v>
      </c>
      <c r="F30" s="20">
        <f t="shared" ref="F30:G30" si="13">F31</f>
        <v>40000</v>
      </c>
      <c r="G30" s="20">
        <f t="shared" si="13"/>
        <v>40000</v>
      </c>
      <c r="H30" s="20">
        <f t="shared" ref="H30" si="14">H31</f>
        <v>0</v>
      </c>
      <c r="I30" s="21"/>
      <c r="J30" s="21"/>
    </row>
    <row r="31" spans="1:10" ht="15" customHeight="1" x14ac:dyDescent="0.25">
      <c r="A31" s="47"/>
      <c r="B31" s="47"/>
      <c r="C31" s="17" t="s">
        <v>126</v>
      </c>
      <c r="D31" s="7" t="s">
        <v>127</v>
      </c>
      <c r="E31" s="18">
        <v>190000</v>
      </c>
      <c r="F31" s="18">
        <v>40000</v>
      </c>
      <c r="G31" s="18">
        <v>40000</v>
      </c>
      <c r="H31" s="18">
        <f>G31-F31</f>
        <v>0</v>
      </c>
      <c r="I31" s="19">
        <v>1</v>
      </c>
      <c r="J31" s="19">
        <v>1</v>
      </c>
    </row>
    <row r="32" spans="1:10" ht="6" customHeight="1" x14ac:dyDescent="0.25">
      <c r="A32" s="47"/>
      <c r="B32" s="47"/>
      <c r="C32" s="13"/>
      <c r="D32" s="14"/>
      <c r="E32" s="11"/>
      <c r="F32" s="11"/>
      <c r="G32" s="11"/>
      <c r="H32" s="11"/>
      <c r="I32" s="15"/>
      <c r="J32" s="15"/>
    </row>
    <row r="33" spans="1:10" ht="24.75" customHeight="1" x14ac:dyDescent="0.25">
      <c r="A33" s="40" t="s">
        <v>191</v>
      </c>
      <c r="B33" s="41"/>
      <c r="C33" s="41"/>
      <c r="D33" s="42"/>
      <c r="E33" s="28">
        <f>E30+E28+E26+E24+E22+E15+E12+E9+E5</f>
        <v>15359000</v>
      </c>
      <c r="F33" s="28">
        <f>F30+F28+F26+F24+F22+F15+F12+F9+F5</f>
        <v>12881900</v>
      </c>
      <c r="G33" s="28">
        <f>G30+G28+G26+G24+G22+G15+G12+G9+G5</f>
        <v>6463900</v>
      </c>
      <c r="H33" s="28">
        <f>H30+H28+H26+H24+H22+H15+H12+H9+H5</f>
        <v>-6418000</v>
      </c>
      <c r="I33" s="29"/>
      <c r="J33" s="16"/>
    </row>
    <row r="34" spans="1:10" s="4" customFormat="1" ht="9" customHeight="1" x14ac:dyDescent="0.25">
      <c r="A34" s="35"/>
      <c r="B34" s="36"/>
      <c r="C34" s="36"/>
      <c r="D34" s="36"/>
      <c r="E34" s="36"/>
      <c r="F34" s="36"/>
      <c r="G34" s="36"/>
      <c r="H34" s="36"/>
      <c r="I34" s="36"/>
      <c r="J34" s="37"/>
    </row>
    <row r="35" spans="1:10" s="3" customFormat="1" ht="15" customHeight="1" x14ac:dyDescent="0.25">
      <c r="A35" s="48" t="s">
        <v>247</v>
      </c>
      <c r="B35" s="47" t="s">
        <v>16</v>
      </c>
      <c r="C35" s="23">
        <v>1004</v>
      </c>
      <c r="D35" s="8" t="s">
        <v>18</v>
      </c>
      <c r="E35" s="20">
        <f>SUM(E36:E49)</f>
        <v>16403000</v>
      </c>
      <c r="F35" s="20">
        <f>SUM(F36:F49)</f>
        <v>16737000</v>
      </c>
      <c r="G35" s="20">
        <f>SUM(G36:G49)</f>
        <v>13060969.640000001</v>
      </c>
      <c r="H35" s="20">
        <f>SUM(H36:H49)</f>
        <v>-3676030.3600000003</v>
      </c>
      <c r="I35" s="24"/>
      <c r="J35" s="24"/>
    </row>
    <row r="36" spans="1:10" ht="15" customHeight="1" x14ac:dyDescent="0.25">
      <c r="A36" s="48"/>
      <c r="B36" s="47"/>
      <c r="C36" s="17" t="s">
        <v>21</v>
      </c>
      <c r="D36" s="7" t="s">
        <v>22</v>
      </c>
      <c r="E36" s="18">
        <v>2500000</v>
      </c>
      <c r="F36" s="18">
        <v>2000000</v>
      </c>
      <c r="G36" s="18">
        <v>2250000</v>
      </c>
      <c r="H36" s="18">
        <f t="shared" ref="H36:H49" si="15">G36-F36</f>
        <v>250000</v>
      </c>
      <c r="I36" s="19">
        <v>1</v>
      </c>
      <c r="J36" s="19">
        <v>1</v>
      </c>
    </row>
    <row r="37" spans="1:10" s="3" customFormat="1" ht="15" customHeight="1" x14ac:dyDescent="0.25">
      <c r="A37" s="48"/>
      <c r="B37" s="47"/>
      <c r="C37" s="17" t="s">
        <v>23</v>
      </c>
      <c r="D37" s="7" t="s">
        <v>24</v>
      </c>
      <c r="E37" s="18">
        <v>2980000</v>
      </c>
      <c r="F37" s="18">
        <v>2780000</v>
      </c>
      <c r="G37" s="18">
        <v>2684000</v>
      </c>
      <c r="H37" s="18">
        <f t="shared" si="15"/>
        <v>-96000</v>
      </c>
      <c r="I37" s="19">
        <v>1</v>
      </c>
      <c r="J37" s="19">
        <v>1</v>
      </c>
    </row>
    <row r="38" spans="1:10" ht="15" customHeight="1" x14ac:dyDescent="0.25">
      <c r="A38" s="48"/>
      <c r="B38" s="47"/>
      <c r="C38" s="17" t="s">
        <v>25</v>
      </c>
      <c r="D38" s="7" t="s">
        <v>26</v>
      </c>
      <c r="E38" s="18">
        <v>150000</v>
      </c>
      <c r="F38" s="18">
        <v>150000</v>
      </c>
      <c r="G38" s="18">
        <v>200000</v>
      </c>
      <c r="H38" s="18">
        <f t="shared" si="15"/>
        <v>50000</v>
      </c>
      <c r="I38" s="19">
        <v>1</v>
      </c>
      <c r="J38" s="19">
        <v>1</v>
      </c>
    </row>
    <row r="39" spans="1:10" ht="15" customHeight="1" x14ac:dyDescent="0.25">
      <c r="A39" s="48"/>
      <c r="B39" s="47"/>
      <c r="C39" s="17" t="s">
        <v>27</v>
      </c>
      <c r="D39" s="7" t="s">
        <v>28</v>
      </c>
      <c r="E39" s="18">
        <v>1100000</v>
      </c>
      <c r="F39" s="18">
        <v>807000</v>
      </c>
      <c r="G39" s="18">
        <v>850000</v>
      </c>
      <c r="H39" s="18">
        <f t="shared" si="15"/>
        <v>43000</v>
      </c>
      <c r="I39" s="19">
        <v>1</v>
      </c>
      <c r="J39" s="19">
        <v>1</v>
      </c>
    </row>
    <row r="40" spans="1:10" ht="15" customHeight="1" x14ac:dyDescent="0.25">
      <c r="A40" s="48"/>
      <c r="B40" s="47"/>
      <c r="C40" s="17" t="s">
        <v>29</v>
      </c>
      <c r="D40" s="7" t="s">
        <v>30</v>
      </c>
      <c r="E40" s="18">
        <v>305000</v>
      </c>
      <c r="F40" s="18">
        <v>285000</v>
      </c>
      <c r="G40" s="18">
        <v>285000</v>
      </c>
      <c r="H40" s="18">
        <f t="shared" si="15"/>
        <v>0</v>
      </c>
      <c r="I40" s="19">
        <v>1</v>
      </c>
      <c r="J40" s="19">
        <v>1</v>
      </c>
    </row>
    <row r="41" spans="1:10" ht="15" customHeight="1" x14ac:dyDescent="0.25">
      <c r="A41" s="48"/>
      <c r="B41" s="47"/>
      <c r="C41" s="17" t="s">
        <v>35</v>
      </c>
      <c r="D41" s="7" t="s">
        <v>36</v>
      </c>
      <c r="E41" s="18">
        <v>5952000</v>
      </c>
      <c r="F41" s="18">
        <v>2780000</v>
      </c>
      <c r="G41" s="18">
        <v>3016000</v>
      </c>
      <c r="H41" s="18">
        <f t="shared" si="15"/>
        <v>236000</v>
      </c>
      <c r="I41" s="19">
        <v>1</v>
      </c>
      <c r="J41" s="19">
        <v>1</v>
      </c>
    </row>
    <row r="42" spans="1:10" ht="15" customHeight="1" x14ac:dyDescent="0.25">
      <c r="A42" s="48"/>
      <c r="B42" s="47"/>
      <c r="C42" s="17" t="s">
        <v>37</v>
      </c>
      <c r="D42" s="7" t="s">
        <v>38</v>
      </c>
      <c r="E42" s="18">
        <v>340000</v>
      </c>
      <c r="F42" s="18">
        <v>250000</v>
      </c>
      <c r="G42" s="18">
        <v>250000</v>
      </c>
      <c r="H42" s="18">
        <f t="shared" si="15"/>
        <v>0</v>
      </c>
      <c r="I42" s="19">
        <v>1</v>
      </c>
      <c r="J42" s="19">
        <v>1</v>
      </c>
    </row>
    <row r="43" spans="1:10" ht="15" customHeight="1" x14ac:dyDescent="0.25">
      <c r="A43" s="48"/>
      <c r="B43" s="47"/>
      <c r="C43" s="17" t="s">
        <v>39</v>
      </c>
      <c r="D43" s="7" t="s">
        <v>205</v>
      </c>
      <c r="E43" s="18">
        <v>165000</v>
      </c>
      <c r="F43" s="18">
        <v>20000</v>
      </c>
      <c r="G43" s="18">
        <v>20000</v>
      </c>
      <c r="H43" s="18">
        <f t="shared" si="15"/>
        <v>0</v>
      </c>
      <c r="I43" s="19">
        <v>1</v>
      </c>
      <c r="J43" s="19">
        <v>1</v>
      </c>
    </row>
    <row r="44" spans="1:10" ht="15" customHeight="1" x14ac:dyDescent="0.25">
      <c r="A44" s="48"/>
      <c r="B44" s="47"/>
      <c r="C44" s="17" t="s">
        <v>40</v>
      </c>
      <c r="D44" s="7" t="s">
        <v>41</v>
      </c>
      <c r="E44" s="18">
        <v>415000</v>
      </c>
      <c r="F44" s="18">
        <v>465000</v>
      </c>
      <c r="G44" s="18">
        <v>475000</v>
      </c>
      <c r="H44" s="18">
        <f t="shared" si="15"/>
        <v>10000</v>
      </c>
      <c r="I44" s="19">
        <v>1</v>
      </c>
      <c r="J44" s="19">
        <v>1</v>
      </c>
    </row>
    <row r="45" spans="1:10" ht="15" customHeight="1" x14ac:dyDescent="0.25">
      <c r="A45" s="48"/>
      <c r="B45" s="47"/>
      <c r="C45" s="17" t="s">
        <v>44</v>
      </c>
      <c r="D45" s="7" t="s">
        <v>45</v>
      </c>
      <c r="E45" s="18">
        <v>1336000</v>
      </c>
      <c r="F45" s="18">
        <v>800000</v>
      </c>
      <c r="G45" s="18">
        <v>640000</v>
      </c>
      <c r="H45" s="18">
        <f t="shared" si="15"/>
        <v>-160000</v>
      </c>
      <c r="I45" s="19">
        <v>1</v>
      </c>
      <c r="J45" s="19">
        <v>1</v>
      </c>
    </row>
    <row r="46" spans="1:10" ht="15" customHeight="1" x14ac:dyDescent="0.25">
      <c r="A46" s="48"/>
      <c r="B46" s="47"/>
      <c r="C46" s="22" t="s">
        <v>46</v>
      </c>
      <c r="D46" s="7" t="s">
        <v>47</v>
      </c>
      <c r="E46" s="18">
        <v>1160000</v>
      </c>
      <c r="F46" s="18">
        <v>150000</v>
      </c>
      <c r="G46" s="18">
        <v>248000</v>
      </c>
      <c r="H46" s="18">
        <f t="shared" si="15"/>
        <v>98000</v>
      </c>
      <c r="I46" s="19">
        <v>1</v>
      </c>
      <c r="J46" s="19">
        <v>1</v>
      </c>
    </row>
    <row r="47" spans="1:10" ht="15" customHeight="1" x14ac:dyDescent="0.25">
      <c r="A47" s="48"/>
      <c r="B47" s="47"/>
      <c r="C47" s="22" t="s">
        <v>226</v>
      </c>
      <c r="D47" s="7" t="s">
        <v>227</v>
      </c>
      <c r="E47" s="18">
        <v>0</v>
      </c>
      <c r="F47" s="18">
        <v>6250000</v>
      </c>
      <c r="G47" s="18">
        <v>0</v>
      </c>
      <c r="H47" s="18">
        <f t="shared" si="15"/>
        <v>-6250000</v>
      </c>
      <c r="I47" s="19">
        <v>1</v>
      </c>
      <c r="J47" s="19">
        <v>1</v>
      </c>
    </row>
    <row r="48" spans="1:10" ht="15" customHeight="1" x14ac:dyDescent="0.25">
      <c r="A48" s="48"/>
      <c r="B48" s="47"/>
      <c r="C48" s="22" t="s">
        <v>230</v>
      </c>
      <c r="D48" s="7" t="s">
        <v>231</v>
      </c>
      <c r="E48" s="18">
        <v>0</v>
      </c>
      <c r="F48" s="18">
        <v>0</v>
      </c>
      <c r="G48" s="18">
        <v>218969.64</v>
      </c>
      <c r="H48" s="18">
        <f t="shared" si="15"/>
        <v>218969.64</v>
      </c>
      <c r="I48" s="19">
        <v>1</v>
      </c>
      <c r="J48" s="19">
        <v>1</v>
      </c>
    </row>
    <row r="49" spans="1:10" ht="15" customHeight="1" x14ac:dyDescent="0.25">
      <c r="A49" s="48"/>
      <c r="B49" s="47"/>
      <c r="C49" s="22" t="s">
        <v>232</v>
      </c>
      <c r="D49" s="7" t="s">
        <v>233</v>
      </c>
      <c r="E49" s="18">
        <v>0</v>
      </c>
      <c r="F49" s="18">
        <v>0</v>
      </c>
      <c r="G49" s="18">
        <v>1924000</v>
      </c>
      <c r="H49" s="18">
        <f t="shared" si="15"/>
        <v>1924000</v>
      </c>
      <c r="I49" s="19"/>
      <c r="J49" s="19"/>
    </row>
    <row r="50" spans="1:10" ht="17.25" customHeight="1" x14ac:dyDescent="0.25">
      <c r="A50" s="48"/>
      <c r="B50" s="47"/>
      <c r="C50" s="23">
        <v>1005</v>
      </c>
      <c r="D50" s="8" t="s">
        <v>48</v>
      </c>
      <c r="E50" s="20">
        <f>E51</f>
        <v>100000</v>
      </c>
      <c r="F50" s="20">
        <f t="shared" ref="F50:H50" si="16">F51</f>
        <v>100000</v>
      </c>
      <c r="G50" s="20">
        <f t="shared" si="16"/>
        <v>100000</v>
      </c>
      <c r="H50" s="20">
        <f t="shared" si="16"/>
        <v>0</v>
      </c>
      <c r="I50" s="21"/>
      <c r="J50" s="21"/>
    </row>
    <row r="51" spans="1:10" ht="17.25" customHeight="1" x14ac:dyDescent="0.25">
      <c r="A51" s="48"/>
      <c r="B51" s="47"/>
      <c r="C51" s="22" t="s">
        <v>225</v>
      </c>
      <c r="D51" s="7" t="s">
        <v>243</v>
      </c>
      <c r="E51" s="18">
        <v>100000</v>
      </c>
      <c r="F51" s="25">
        <v>100000</v>
      </c>
      <c r="G51" s="25">
        <v>100000</v>
      </c>
      <c r="H51" s="18">
        <f>G51-F51</f>
        <v>0</v>
      </c>
      <c r="I51" s="19">
        <v>1</v>
      </c>
      <c r="J51" s="19">
        <v>1</v>
      </c>
    </row>
    <row r="52" spans="1:10" ht="17.25" customHeight="1" x14ac:dyDescent="0.25">
      <c r="A52" s="48"/>
      <c r="B52" s="47"/>
      <c r="C52" s="23">
        <v>1011</v>
      </c>
      <c r="D52" s="8" t="s">
        <v>120</v>
      </c>
      <c r="E52" s="20">
        <f>E53</f>
        <v>850000</v>
      </c>
      <c r="F52" s="20">
        <f t="shared" ref="F52:G52" si="17">F53</f>
        <v>970000</v>
      </c>
      <c r="G52" s="20">
        <f t="shared" si="17"/>
        <v>970000</v>
      </c>
      <c r="H52" s="20">
        <f t="shared" ref="H52" si="18">H53</f>
        <v>0</v>
      </c>
      <c r="I52" s="21"/>
      <c r="J52" s="21"/>
    </row>
    <row r="53" spans="1:10" ht="17.25" customHeight="1" x14ac:dyDescent="0.25">
      <c r="A53" s="48"/>
      <c r="B53" s="47"/>
      <c r="C53" s="22" t="s">
        <v>123</v>
      </c>
      <c r="D53" s="7" t="s">
        <v>124</v>
      </c>
      <c r="E53" s="18">
        <v>850000</v>
      </c>
      <c r="F53" s="18">
        <v>970000</v>
      </c>
      <c r="G53" s="18">
        <v>970000</v>
      </c>
      <c r="H53" s="18">
        <f>G53-F53</f>
        <v>0</v>
      </c>
      <c r="I53" s="19">
        <v>1</v>
      </c>
      <c r="J53" s="19">
        <v>1</v>
      </c>
    </row>
    <row r="54" spans="1:10" ht="17.25" customHeight="1" x14ac:dyDescent="0.25">
      <c r="A54" s="48"/>
      <c r="B54" s="47"/>
      <c r="C54" s="23">
        <v>1013</v>
      </c>
      <c r="D54" s="8" t="s">
        <v>136</v>
      </c>
      <c r="E54" s="20">
        <f>E55+E56+E57</f>
        <v>550000</v>
      </c>
      <c r="F54" s="20">
        <f t="shared" ref="F54:H54" si="19">F55+F56+F57</f>
        <v>550000</v>
      </c>
      <c r="G54" s="20">
        <f t="shared" si="19"/>
        <v>600000</v>
      </c>
      <c r="H54" s="20">
        <f t="shared" si="19"/>
        <v>50000</v>
      </c>
      <c r="I54" s="21"/>
      <c r="J54" s="21"/>
    </row>
    <row r="55" spans="1:10" ht="15" customHeight="1" x14ac:dyDescent="0.25">
      <c r="A55" s="48"/>
      <c r="B55" s="47"/>
      <c r="C55" s="22" t="s">
        <v>137</v>
      </c>
      <c r="D55" s="7" t="s">
        <v>138</v>
      </c>
      <c r="E55" s="18">
        <v>50000</v>
      </c>
      <c r="F55" s="18">
        <v>50000</v>
      </c>
      <c r="G55" s="18">
        <v>50000</v>
      </c>
      <c r="H55" s="18">
        <f t="shared" ref="H55:H57" si="20">G55-F55</f>
        <v>0</v>
      </c>
      <c r="I55" s="19">
        <v>1</v>
      </c>
      <c r="J55" s="19">
        <v>1</v>
      </c>
    </row>
    <row r="56" spans="1:10" ht="15" customHeight="1" x14ac:dyDescent="0.25">
      <c r="A56" s="48"/>
      <c r="B56" s="47"/>
      <c r="C56" s="22" t="s">
        <v>139</v>
      </c>
      <c r="D56" s="7" t="s">
        <v>140</v>
      </c>
      <c r="E56" s="18">
        <v>200000</v>
      </c>
      <c r="F56" s="18">
        <v>200000</v>
      </c>
      <c r="G56" s="18">
        <v>250000</v>
      </c>
      <c r="H56" s="18">
        <f t="shared" si="20"/>
        <v>50000</v>
      </c>
      <c r="I56" s="19">
        <v>1</v>
      </c>
      <c r="J56" s="19">
        <v>1</v>
      </c>
    </row>
    <row r="57" spans="1:10" ht="15" customHeight="1" x14ac:dyDescent="0.25">
      <c r="A57" s="48"/>
      <c r="B57" s="47"/>
      <c r="C57" s="22" t="s">
        <v>141</v>
      </c>
      <c r="D57" s="7" t="s">
        <v>142</v>
      </c>
      <c r="E57" s="18">
        <v>300000</v>
      </c>
      <c r="F57" s="18">
        <v>300000</v>
      </c>
      <c r="G57" s="18">
        <v>300000</v>
      </c>
      <c r="H57" s="18">
        <f t="shared" si="20"/>
        <v>0</v>
      </c>
      <c r="I57" s="19">
        <v>1</v>
      </c>
      <c r="J57" s="19">
        <v>1</v>
      </c>
    </row>
    <row r="58" spans="1:10" s="3" customFormat="1" ht="17.25" customHeight="1" x14ac:dyDescent="0.25">
      <c r="A58" s="48"/>
      <c r="B58" s="47" t="s">
        <v>17</v>
      </c>
      <c r="C58" s="23">
        <v>1007</v>
      </c>
      <c r="D58" s="8" t="s">
        <v>62</v>
      </c>
      <c r="E58" s="20">
        <f>SUM(E59:E63)</f>
        <v>1247000</v>
      </c>
      <c r="F58" s="20">
        <f>SUM(F59:F63)</f>
        <v>1206000</v>
      </c>
      <c r="G58" s="20">
        <f>SUM(G59:G63)</f>
        <v>886100</v>
      </c>
      <c r="H58" s="20">
        <f>SUM(H59:H63)</f>
        <v>-319900</v>
      </c>
      <c r="I58" s="21"/>
      <c r="J58" s="21"/>
    </row>
    <row r="59" spans="1:10" ht="17.25" customHeight="1" x14ac:dyDescent="0.25">
      <c r="A59" s="48"/>
      <c r="B59" s="47"/>
      <c r="C59" s="22" t="s">
        <v>63</v>
      </c>
      <c r="D59" s="7" t="s">
        <v>64</v>
      </c>
      <c r="E59" s="18">
        <v>370000</v>
      </c>
      <c r="F59" s="18">
        <v>200000</v>
      </c>
      <c r="G59" s="18">
        <v>365000</v>
      </c>
      <c r="H59" s="18">
        <f t="shared" ref="H59:H63" si="21">G59-F59</f>
        <v>165000</v>
      </c>
      <c r="I59" s="19">
        <v>1</v>
      </c>
      <c r="J59" s="19">
        <v>1</v>
      </c>
    </row>
    <row r="60" spans="1:10" x14ac:dyDescent="0.25">
      <c r="A60" s="48"/>
      <c r="B60" s="47"/>
      <c r="C60" s="22" t="s">
        <v>65</v>
      </c>
      <c r="D60" s="7" t="s">
        <v>66</v>
      </c>
      <c r="E60" s="18">
        <v>50000</v>
      </c>
      <c r="F60" s="18">
        <v>50000</v>
      </c>
      <c r="G60" s="18">
        <v>0</v>
      </c>
      <c r="H60" s="18">
        <f t="shared" si="21"/>
        <v>-50000</v>
      </c>
      <c r="I60" s="19">
        <v>1</v>
      </c>
      <c r="J60" s="19">
        <v>1</v>
      </c>
    </row>
    <row r="61" spans="1:10" ht="17.25" customHeight="1" x14ac:dyDescent="0.25">
      <c r="A61" s="48"/>
      <c r="B61" s="47"/>
      <c r="C61" s="22" t="s">
        <v>67</v>
      </c>
      <c r="D61" s="7" t="s">
        <v>68</v>
      </c>
      <c r="E61" s="18">
        <v>827000</v>
      </c>
      <c r="F61" s="18">
        <v>956000</v>
      </c>
      <c r="G61" s="18">
        <v>129000</v>
      </c>
      <c r="H61" s="18">
        <f t="shared" si="21"/>
        <v>-827000</v>
      </c>
      <c r="I61" s="19">
        <v>1</v>
      </c>
      <c r="J61" s="19">
        <v>1</v>
      </c>
    </row>
    <row r="62" spans="1:10" ht="17.25" customHeight="1" x14ac:dyDescent="0.25">
      <c r="A62" s="48"/>
      <c r="B62" s="47"/>
      <c r="C62" s="22" t="s">
        <v>235</v>
      </c>
      <c r="D62" s="7" t="s">
        <v>236</v>
      </c>
      <c r="E62" s="18">
        <v>0</v>
      </c>
      <c r="F62" s="18">
        <v>0</v>
      </c>
      <c r="G62" s="18">
        <v>260100</v>
      </c>
      <c r="H62" s="18">
        <f t="shared" si="21"/>
        <v>260100</v>
      </c>
      <c r="I62" s="19">
        <v>1</v>
      </c>
      <c r="J62" s="19">
        <v>1</v>
      </c>
    </row>
    <row r="63" spans="1:10" ht="17.25" customHeight="1" x14ac:dyDescent="0.25">
      <c r="A63" s="48"/>
      <c r="B63" s="47"/>
      <c r="C63" s="22" t="s">
        <v>237</v>
      </c>
      <c r="D63" s="7" t="s">
        <v>238</v>
      </c>
      <c r="E63" s="18">
        <v>0</v>
      </c>
      <c r="F63" s="18">
        <v>0</v>
      </c>
      <c r="G63" s="18">
        <v>132000</v>
      </c>
      <c r="H63" s="18">
        <f t="shared" si="21"/>
        <v>132000</v>
      </c>
      <c r="I63" s="19"/>
      <c r="J63" s="19"/>
    </row>
    <row r="64" spans="1:10" ht="15" customHeight="1" x14ac:dyDescent="0.25">
      <c r="A64" s="48"/>
      <c r="B64" s="47"/>
      <c r="C64" s="23">
        <v>1008</v>
      </c>
      <c r="D64" s="8" t="s">
        <v>69</v>
      </c>
      <c r="E64" s="20">
        <f>SUM(E65:E69)</f>
        <v>2327000</v>
      </c>
      <c r="F64" s="20">
        <f t="shared" ref="F64:H64" si="22">SUM(F65:F69)</f>
        <v>1680000</v>
      </c>
      <c r="G64" s="20">
        <f t="shared" si="22"/>
        <v>1913000</v>
      </c>
      <c r="H64" s="20">
        <f t="shared" si="22"/>
        <v>233000</v>
      </c>
      <c r="I64" s="21"/>
      <c r="J64" s="21"/>
    </row>
    <row r="65" spans="1:10" ht="15" customHeight="1" x14ac:dyDescent="0.25">
      <c r="A65" s="48"/>
      <c r="B65" s="47"/>
      <c r="C65" s="22" t="s">
        <v>70</v>
      </c>
      <c r="D65" s="7" t="s">
        <v>71</v>
      </c>
      <c r="E65" s="18">
        <v>990000</v>
      </c>
      <c r="F65" s="18">
        <v>810000</v>
      </c>
      <c r="G65" s="18">
        <v>910000</v>
      </c>
      <c r="H65" s="18">
        <f t="shared" ref="H65:H69" si="23">G65-F65</f>
        <v>100000</v>
      </c>
      <c r="I65" s="19">
        <v>1</v>
      </c>
      <c r="J65" s="19">
        <v>1</v>
      </c>
    </row>
    <row r="66" spans="1:10" ht="15" customHeight="1" x14ac:dyDescent="0.25">
      <c r="A66" s="48"/>
      <c r="B66" s="47"/>
      <c r="C66" s="22" t="s">
        <v>72</v>
      </c>
      <c r="D66" s="7" t="s">
        <v>73</v>
      </c>
      <c r="E66" s="18">
        <v>90000</v>
      </c>
      <c r="F66" s="18">
        <v>10000</v>
      </c>
      <c r="G66" s="18">
        <v>18000</v>
      </c>
      <c r="H66" s="18">
        <f t="shared" si="23"/>
        <v>8000</v>
      </c>
      <c r="I66" s="19">
        <v>1</v>
      </c>
      <c r="J66" s="19">
        <v>1</v>
      </c>
    </row>
    <row r="67" spans="1:10" ht="15" customHeight="1" x14ac:dyDescent="0.25">
      <c r="A67" s="48"/>
      <c r="B67" s="47"/>
      <c r="C67" s="22" t="s">
        <v>74</v>
      </c>
      <c r="D67" s="7" t="s">
        <v>75</v>
      </c>
      <c r="E67" s="18">
        <v>1030000</v>
      </c>
      <c r="F67" s="18">
        <v>850000</v>
      </c>
      <c r="G67" s="18">
        <v>940000</v>
      </c>
      <c r="H67" s="18">
        <f t="shared" si="23"/>
        <v>90000</v>
      </c>
      <c r="I67" s="19">
        <v>1</v>
      </c>
      <c r="J67" s="19">
        <v>1</v>
      </c>
    </row>
    <row r="68" spans="1:10" ht="15" customHeight="1" x14ac:dyDescent="0.25">
      <c r="A68" s="48"/>
      <c r="B68" s="47"/>
      <c r="C68" s="22" t="s">
        <v>199</v>
      </c>
      <c r="D68" s="7" t="s">
        <v>198</v>
      </c>
      <c r="E68" s="18">
        <v>140000</v>
      </c>
      <c r="F68" s="18">
        <v>0</v>
      </c>
      <c r="G68" s="18">
        <v>35000</v>
      </c>
      <c r="H68" s="18">
        <f t="shared" si="23"/>
        <v>35000</v>
      </c>
      <c r="I68" s="19">
        <v>1</v>
      </c>
      <c r="J68" s="19">
        <v>1</v>
      </c>
    </row>
    <row r="69" spans="1:10" ht="15" customHeight="1" x14ac:dyDescent="0.25">
      <c r="A69" s="48"/>
      <c r="B69" s="47"/>
      <c r="C69" s="22" t="s">
        <v>76</v>
      </c>
      <c r="D69" s="7" t="s">
        <v>77</v>
      </c>
      <c r="E69" s="18">
        <v>77000</v>
      </c>
      <c r="F69" s="18">
        <v>10000</v>
      </c>
      <c r="G69" s="18">
        <v>10000</v>
      </c>
      <c r="H69" s="18">
        <f t="shared" si="23"/>
        <v>0</v>
      </c>
      <c r="I69" s="19">
        <v>1</v>
      </c>
      <c r="J69" s="19">
        <v>1</v>
      </c>
    </row>
    <row r="70" spans="1:10" ht="15" customHeight="1" x14ac:dyDescent="0.25">
      <c r="A70" s="48"/>
      <c r="B70" s="47"/>
      <c r="C70" s="23">
        <v>1009</v>
      </c>
      <c r="D70" s="8" t="s">
        <v>78</v>
      </c>
      <c r="E70" s="20">
        <f>SUM(E71:E77)</f>
        <v>3603500</v>
      </c>
      <c r="F70" s="20">
        <f t="shared" ref="F70:H70" si="24">SUM(F71:F77)</f>
        <v>2427500</v>
      </c>
      <c r="G70" s="20">
        <f t="shared" si="24"/>
        <v>2445080.66</v>
      </c>
      <c r="H70" s="20">
        <f t="shared" si="24"/>
        <v>17580.660000000003</v>
      </c>
      <c r="I70" s="21"/>
      <c r="J70" s="21"/>
    </row>
    <row r="71" spans="1:10" ht="15" customHeight="1" x14ac:dyDescent="0.25">
      <c r="A71" s="48"/>
      <c r="B71" s="47"/>
      <c r="C71" s="22" t="s">
        <v>79</v>
      </c>
      <c r="D71" s="7" t="s">
        <v>80</v>
      </c>
      <c r="E71" s="18">
        <v>1120000</v>
      </c>
      <c r="F71" s="18">
        <v>562000</v>
      </c>
      <c r="G71" s="18">
        <v>562000</v>
      </c>
      <c r="H71" s="18">
        <f t="shared" ref="H71:H77" si="25">G71-F71</f>
        <v>0</v>
      </c>
      <c r="I71" s="19">
        <v>1</v>
      </c>
      <c r="J71" s="19">
        <v>1</v>
      </c>
    </row>
    <row r="72" spans="1:10" ht="15" customHeight="1" x14ac:dyDescent="0.25">
      <c r="A72" s="48"/>
      <c r="B72" s="47"/>
      <c r="C72" s="22" t="s">
        <v>81</v>
      </c>
      <c r="D72" s="7" t="s">
        <v>82</v>
      </c>
      <c r="E72" s="18">
        <v>350000</v>
      </c>
      <c r="F72" s="18">
        <v>350000</v>
      </c>
      <c r="G72" s="18">
        <v>360000</v>
      </c>
      <c r="H72" s="18">
        <f t="shared" si="25"/>
        <v>10000</v>
      </c>
      <c r="I72" s="19">
        <v>1</v>
      </c>
      <c r="J72" s="19">
        <v>1</v>
      </c>
    </row>
    <row r="73" spans="1:10" ht="15" customHeight="1" x14ac:dyDescent="0.25">
      <c r="A73" s="48"/>
      <c r="B73" s="47"/>
      <c r="C73" s="22" t="s">
        <v>91</v>
      </c>
      <c r="D73" s="7" t="s">
        <v>92</v>
      </c>
      <c r="E73" s="18">
        <v>1836500</v>
      </c>
      <c r="F73" s="18">
        <v>1395500</v>
      </c>
      <c r="G73" s="18">
        <v>1397500</v>
      </c>
      <c r="H73" s="18">
        <f t="shared" si="25"/>
        <v>2000</v>
      </c>
      <c r="I73" s="19">
        <v>1</v>
      </c>
      <c r="J73" s="19">
        <v>1</v>
      </c>
    </row>
    <row r="74" spans="1:10" ht="15" customHeight="1" x14ac:dyDescent="0.25">
      <c r="A74" s="48"/>
      <c r="B74" s="47"/>
      <c r="C74" s="22" t="s">
        <v>95</v>
      </c>
      <c r="D74" s="7" t="s">
        <v>96</v>
      </c>
      <c r="E74" s="18">
        <v>80000</v>
      </c>
      <c r="F74" s="18">
        <v>40000</v>
      </c>
      <c r="G74" s="18">
        <v>45000</v>
      </c>
      <c r="H74" s="18">
        <f t="shared" si="25"/>
        <v>5000</v>
      </c>
      <c r="I74" s="19">
        <v>1</v>
      </c>
      <c r="J74" s="19">
        <v>1</v>
      </c>
    </row>
    <row r="75" spans="1:10" ht="15" customHeight="1" x14ac:dyDescent="0.25">
      <c r="A75" s="48"/>
      <c r="B75" s="47"/>
      <c r="C75" s="22" t="s">
        <v>97</v>
      </c>
      <c r="D75" s="7" t="s">
        <v>98</v>
      </c>
      <c r="E75" s="18">
        <v>25000</v>
      </c>
      <c r="F75" s="18">
        <v>0</v>
      </c>
      <c r="G75" s="18">
        <v>0</v>
      </c>
      <c r="H75" s="18">
        <f t="shared" si="25"/>
        <v>0</v>
      </c>
      <c r="I75" s="19">
        <v>1</v>
      </c>
      <c r="J75" s="19">
        <v>1</v>
      </c>
    </row>
    <row r="76" spans="1:10" ht="15" customHeight="1" x14ac:dyDescent="0.25">
      <c r="A76" s="48"/>
      <c r="B76" s="47"/>
      <c r="C76" s="22" t="s">
        <v>101</v>
      </c>
      <c r="D76" s="7" t="s">
        <v>102</v>
      </c>
      <c r="E76" s="18">
        <v>120000</v>
      </c>
      <c r="F76" s="18">
        <v>0</v>
      </c>
      <c r="G76" s="18">
        <v>0</v>
      </c>
      <c r="H76" s="18">
        <f t="shared" si="25"/>
        <v>0</v>
      </c>
      <c r="I76" s="19">
        <v>1</v>
      </c>
      <c r="J76" s="19">
        <v>1</v>
      </c>
    </row>
    <row r="77" spans="1:10" ht="15" customHeight="1" x14ac:dyDescent="0.25">
      <c r="A77" s="48"/>
      <c r="B77" s="47"/>
      <c r="C77" s="22" t="s">
        <v>103</v>
      </c>
      <c r="D77" s="7" t="s">
        <v>104</v>
      </c>
      <c r="E77" s="18">
        <v>72000</v>
      </c>
      <c r="F77" s="18">
        <v>80000</v>
      </c>
      <c r="G77" s="18">
        <v>80580.66</v>
      </c>
      <c r="H77" s="18">
        <f t="shared" si="25"/>
        <v>580.66000000000349</v>
      </c>
      <c r="I77" s="19">
        <v>1</v>
      </c>
      <c r="J77" s="19">
        <v>1</v>
      </c>
    </row>
    <row r="78" spans="1:10" ht="17.25" customHeight="1" x14ac:dyDescent="0.25">
      <c r="A78" s="48"/>
      <c r="B78" s="47"/>
      <c r="C78" s="23">
        <v>1014</v>
      </c>
      <c r="D78" s="8" t="s">
        <v>143</v>
      </c>
      <c r="E78" s="20">
        <f>SUM(E79:E80)</f>
        <v>200000</v>
      </c>
      <c r="F78" s="20">
        <f>SUM(F79:F80)</f>
        <v>50000</v>
      </c>
      <c r="G78" s="20">
        <f>SUM(G79:G80)</f>
        <v>380000</v>
      </c>
      <c r="H78" s="20">
        <f>SUM(H79:H80)</f>
        <v>330000</v>
      </c>
      <c r="I78" s="21"/>
      <c r="J78" s="12"/>
    </row>
    <row r="79" spans="1:10" x14ac:dyDescent="0.25">
      <c r="A79" s="48"/>
      <c r="B79" s="47"/>
      <c r="C79" s="22" t="s">
        <v>151</v>
      </c>
      <c r="D79" s="7" t="s">
        <v>152</v>
      </c>
      <c r="E79" s="18">
        <v>0</v>
      </c>
      <c r="F79" s="18">
        <v>0</v>
      </c>
      <c r="G79" s="18">
        <v>330000</v>
      </c>
      <c r="H79" s="18">
        <f t="shared" ref="H79:H80" si="26">G79-F79</f>
        <v>330000</v>
      </c>
      <c r="I79" s="19">
        <v>1</v>
      </c>
      <c r="J79" s="19">
        <v>1</v>
      </c>
    </row>
    <row r="80" spans="1:10" x14ac:dyDescent="0.25">
      <c r="A80" s="48"/>
      <c r="B80" s="47"/>
      <c r="C80" s="26" t="s">
        <v>157</v>
      </c>
      <c r="D80" s="9" t="s">
        <v>158</v>
      </c>
      <c r="E80" s="25">
        <v>200000</v>
      </c>
      <c r="F80" s="25">
        <v>50000</v>
      </c>
      <c r="G80" s="25">
        <v>50000</v>
      </c>
      <c r="H80" s="18">
        <f t="shared" si="26"/>
        <v>0</v>
      </c>
      <c r="I80" s="27">
        <v>1</v>
      </c>
      <c r="J80" s="27">
        <v>1</v>
      </c>
    </row>
    <row r="81" spans="1:10" x14ac:dyDescent="0.25">
      <c r="A81" s="48"/>
      <c r="B81" s="47"/>
      <c r="C81" s="23">
        <v>4001</v>
      </c>
      <c r="D81" s="8" t="s">
        <v>179</v>
      </c>
      <c r="E81" s="20">
        <f>SUM(E82:E84)</f>
        <v>376500</v>
      </c>
      <c r="F81" s="20">
        <f t="shared" ref="F81:H81" si="27">SUM(F82:F84)</f>
        <v>153334.39000000001</v>
      </c>
      <c r="G81" s="20">
        <f t="shared" si="27"/>
        <v>137334.39000000001</v>
      </c>
      <c r="H81" s="20">
        <f t="shared" si="27"/>
        <v>-16000</v>
      </c>
      <c r="I81" s="21"/>
      <c r="J81" s="21"/>
    </row>
    <row r="82" spans="1:10" x14ac:dyDescent="0.25">
      <c r="A82" s="48"/>
      <c r="B82" s="47"/>
      <c r="C82" s="17" t="s">
        <v>181</v>
      </c>
      <c r="D82" s="7" t="s">
        <v>180</v>
      </c>
      <c r="E82" s="18">
        <v>49000</v>
      </c>
      <c r="F82" s="25">
        <v>53000</v>
      </c>
      <c r="G82" s="25">
        <v>45000</v>
      </c>
      <c r="H82" s="18">
        <f t="shared" ref="H82:H84" si="28">G82-F82</f>
        <v>-8000</v>
      </c>
      <c r="I82" s="19">
        <v>1</v>
      </c>
      <c r="J82" s="19">
        <v>4</v>
      </c>
    </row>
    <row r="83" spans="1:10" x14ac:dyDescent="0.25">
      <c r="A83" s="48"/>
      <c r="B83" s="47"/>
      <c r="C83" s="17" t="s">
        <v>182</v>
      </c>
      <c r="D83" s="7" t="s">
        <v>183</v>
      </c>
      <c r="E83" s="18">
        <v>319500</v>
      </c>
      <c r="F83" s="25">
        <v>93000</v>
      </c>
      <c r="G83" s="25">
        <v>85000</v>
      </c>
      <c r="H83" s="18">
        <f t="shared" si="28"/>
        <v>-8000</v>
      </c>
      <c r="I83" s="19">
        <v>1</v>
      </c>
      <c r="J83" s="19">
        <v>4</v>
      </c>
    </row>
    <row r="84" spans="1:10" x14ac:dyDescent="0.25">
      <c r="A84" s="48"/>
      <c r="B84" s="47"/>
      <c r="C84" s="17" t="s">
        <v>184</v>
      </c>
      <c r="D84" s="7" t="s">
        <v>185</v>
      </c>
      <c r="E84" s="18">
        <v>8000</v>
      </c>
      <c r="F84" s="25">
        <v>7334.39</v>
      </c>
      <c r="G84" s="25">
        <v>7334.39</v>
      </c>
      <c r="H84" s="18">
        <f t="shared" si="28"/>
        <v>0</v>
      </c>
      <c r="I84" s="19">
        <v>1</v>
      </c>
      <c r="J84" s="19">
        <v>4</v>
      </c>
    </row>
    <row r="85" spans="1:10" ht="27" customHeight="1" x14ac:dyDescent="0.25">
      <c r="A85" s="40" t="s">
        <v>192</v>
      </c>
      <c r="B85" s="41"/>
      <c r="C85" s="41"/>
      <c r="D85" s="42"/>
      <c r="E85" s="28">
        <f>E35+E50+E52+E54+E58+E64+E70+E78+E81</f>
        <v>25657000</v>
      </c>
      <c r="F85" s="28">
        <f>F35+F50+F52+F54+F58+F64+F70+F78+F81</f>
        <v>23873834.390000001</v>
      </c>
      <c r="G85" s="28">
        <f>G35+G50+G52+G54+G58+G64+G70+G78+G81</f>
        <v>20492484.690000001</v>
      </c>
      <c r="H85" s="28">
        <f>H35+H50+H52+H54+H58+H64+H70+H78+H81</f>
        <v>-3381349.7</v>
      </c>
      <c r="I85" s="16"/>
      <c r="J85" s="16"/>
    </row>
    <row r="86" spans="1:10" s="4" customFormat="1" ht="13.5" customHeight="1" x14ac:dyDescent="0.25">
      <c r="A86" s="35"/>
      <c r="B86" s="36"/>
      <c r="C86" s="36"/>
      <c r="D86" s="36"/>
      <c r="E86" s="36"/>
      <c r="F86" s="36"/>
      <c r="G86" s="36"/>
      <c r="H86" s="36"/>
      <c r="I86" s="36"/>
      <c r="J86" s="37"/>
    </row>
    <row r="87" spans="1:10" s="3" customFormat="1" ht="16.5" customHeight="1" x14ac:dyDescent="0.25">
      <c r="A87" s="47" t="s">
        <v>7</v>
      </c>
      <c r="B87" s="47" t="s">
        <v>13</v>
      </c>
      <c r="C87" s="23">
        <v>1005</v>
      </c>
      <c r="D87" s="8" t="s">
        <v>48</v>
      </c>
      <c r="E87" s="20">
        <f>SUM(E88:E90)</f>
        <v>365000</v>
      </c>
      <c r="F87" s="20">
        <f t="shared" ref="F87:G87" si="29">SUM(F88:F90)</f>
        <v>590000</v>
      </c>
      <c r="G87" s="20">
        <f t="shared" si="29"/>
        <v>753000</v>
      </c>
      <c r="H87" s="20">
        <f t="shared" ref="H87" si="30">SUM(H88:H90)</f>
        <v>163000</v>
      </c>
      <c r="I87" s="21"/>
      <c r="J87" s="21"/>
    </row>
    <row r="88" spans="1:10" s="3" customFormat="1" ht="16.5" customHeight="1" x14ac:dyDescent="0.25">
      <c r="A88" s="47"/>
      <c r="B88" s="47"/>
      <c r="C88" s="22" t="s">
        <v>49</v>
      </c>
      <c r="D88" s="7" t="s">
        <v>50</v>
      </c>
      <c r="E88" s="18">
        <v>100000</v>
      </c>
      <c r="F88" s="18">
        <v>100000</v>
      </c>
      <c r="G88" s="18">
        <v>100000</v>
      </c>
      <c r="H88" s="18">
        <f t="shared" ref="H88:H90" si="31">G88-F88</f>
        <v>0</v>
      </c>
      <c r="I88" s="19">
        <v>1</v>
      </c>
      <c r="J88" s="19">
        <v>1</v>
      </c>
    </row>
    <row r="89" spans="1:10" s="3" customFormat="1" ht="16.5" customHeight="1" x14ac:dyDescent="0.25">
      <c r="A89" s="47"/>
      <c r="B89" s="47"/>
      <c r="C89" s="17" t="s">
        <v>234</v>
      </c>
      <c r="D89" s="7" t="s">
        <v>244</v>
      </c>
      <c r="E89" s="18">
        <v>100000</v>
      </c>
      <c r="F89" s="18">
        <v>325000</v>
      </c>
      <c r="G89" s="18">
        <v>522000</v>
      </c>
      <c r="H89" s="18">
        <f t="shared" si="31"/>
        <v>197000</v>
      </c>
      <c r="I89" s="19">
        <v>1</v>
      </c>
      <c r="J89" s="19">
        <v>1</v>
      </c>
    </row>
    <row r="90" spans="1:10" s="3" customFormat="1" ht="30.75" customHeight="1" x14ac:dyDescent="0.25">
      <c r="A90" s="47"/>
      <c r="B90" s="47"/>
      <c r="C90" s="17" t="s">
        <v>51</v>
      </c>
      <c r="D90" s="7" t="s">
        <v>52</v>
      </c>
      <c r="E90" s="18">
        <v>165000</v>
      </c>
      <c r="F90" s="18">
        <v>165000</v>
      </c>
      <c r="G90" s="18">
        <v>131000</v>
      </c>
      <c r="H90" s="18">
        <f t="shared" si="31"/>
        <v>-34000</v>
      </c>
      <c r="I90" s="19">
        <v>1</v>
      </c>
      <c r="J90" s="19">
        <v>1</v>
      </c>
    </row>
    <row r="91" spans="1:10" s="3" customFormat="1" ht="16.5" customHeight="1" x14ac:dyDescent="0.25">
      <c r="A91" s="47"/>
      <c r="B91" s="47"/>
      <c r="C91" s="23">
        <v>1006</v>
      </c>
      <c r="D91" s="8" t="s">
        <v>53</v>
      </c>
      <c r="E91" s="20">
        <f>SUM(E92:E95)</f>
        <v>660000</v>
      </c>
      <c r="F91" s="20">
        <f>SUM(F92:F95)</f>
        <v>460000</v>
      </c>
      <c r="G91" s="20">
        <f>SUM(G92:G95)</f>
        <v>465000</v>
      </c>
      <c r="H91" s="20">
        <f>SUM(H92:H95)</f>
        <v>5000</v>
      </c>
      <c r="I91" s="21"/>
      <c r="J91" s="21"/>
    </row>
    <row r="92" spans="1:10" x14ac:dyDescent="0.25">
      <c r="A92" s="47"/>
      <c r="B92" s="47"/>
      <c r="C92" s="17" t="s">
        <v>54</v>
      </c>
      <c r="D92" s="7" t="s">
        <v>55</v>
      </c>
      <c r="E92" s="18">
        <v>350000</v>
      </c>
      <c r="F92" s="18">
        <v>350000</v>
      </c>
      <c r="G92" s="18">
        <v>350000</v>
      </c>
      <c r="H92" s="18">
        <f t="shared" ref="H92:H95" si="32">G92-F92</f>
        <v>0</v>
      </c>
      <c r="I92" s="19">
        <v>1</v>
      </c>
      <c r="J92" s="19">
        <v>1</v>
      </c>
    </row>
    <row r="93" spans="1:10" s="3" customFormat="1" x14ac:dyDescent="0.25">
      <c r="A93" s="47"/>
      <c r="B93" s="47"/>
      <c r="C93" s="17" t="s">
        <v>56</v>
      </c>
      <c r="D93" s="7" t="s">
        <v>57</v>
      </c>
      <c r="E93" s="18">
        <v>20000</v>
      </c>
      <c r="F93" s="18">
        <v>20000</v>
      </c>
      <c r="G93" s="18">
        <v>25000</v>
      </c>
      <c r="H93" s="18">
        <f t="shared" si="32"/>
        <v>5000</v>
      </c>
      <c r="I93" s="19">
        <v>1</v>
      </c>
      <c r="J93" s="19">
        <v>1</v>
      </c>
    </row>
    <row r="94" spans="1:10" x14ac:dyDescent="0.25">
      <c r="A94" s="47"/>
      <c r="B94" s="47"/>
      <c r="C94" s="17" t="s">
        <v>58</v>
      </c>
      <c r="D94" s="7" t="s">
        <v>59</v>
      </c>
      <c r="E94" s="18">
        <v>200000</v>
      </c>
      <c r="F94" s="25">
        <v>0</v>
      </c>
      <c r="G94" s="25">
        <v>0</v>
      </c>
      <c r="H94" s="18">
        <f t="shared" si="32"/>
        <v>0</v>
      </c>
      <c r="I94" s="19">
        <v>1</v>
      </c>
      <c r="J94" s="19">
        <v>1</v>
      </c>
    </row>
    <row r="95" spans="1:10" x14ac:dyDescent="0.25">
      <c r="A95" s="47"/>
      <c r="B95" s="47"/>
      <c r="C95" s="17" t="s">
        <v>60</v>
      </c>
      <c r="D95" s="7" t="s">
        <v>61</v>
      </c>
      <c r="E95" s="18">
        <v>90000</v>
      </c>
      <c r="F95" s="25">
        <v>90000</v>
      </c>
      <c r="G95" s="25">
        <v>90000</v>
      </c>
      <c r="H95" s="18">
        <f t="shared" si="32"/>
        <v>0</v>
      </c>
      <c r="I95" s="19">
        <v>1</v>
      </c>
      <c r="J95" s="19">
        <v>1</v>
      </c>
    </row>
    <row r="96" spans="1:10" s="3" customFormat="1" x14ac:dyDescent="0.25">
      <c r="A96" s="47"/>
      <c r="B96" s="47" t="s">
        <v>14</v>
      </c>
      <c r="C96" s="23">
        <v>1009</v>
      </c>
      <c r="D96" s="8" t="s">
        <v>78</v>
      </c>
      <c r="E96" s="20">
        <f>SUM(E97:E103)</f>
        <v>1290000</v>
      </c>
      <c r="F96" s="20">
        <f t="shared" ref="F96:H96" si="33">SUM(F97:F103)</f>
        <v>640000</v>
      </c>
      <c r="G96" s="20">
        <f t="shared" si="33"/>
        <v>598500</v>
      </c>
      <c r="H96" s="20">
        <f t="shared" si="33"/>
        <v>-41500</v>
      </c>
      <c r="I96" s="21"/>
      <c r="J96" s="21"/>
    </row>
    <row r="97" spans="1:10" x14ac:dyDescent="0.25">
      <c r="A97" s="47"/>
      <c r="B97" s="47"/>
      <c r="C97" s="17" t="s">
        <v>83</v>
      </c>
      <c r="D97" s="7" t="s">
        <v>84</v>
      </c>
      <c r="E97" s="18">
        <v>560000</v>
      </c>
      <c r="F97" s="18">
        <v>275000</v>
      </c>
      <c r="G97" s="18">
        <v>275000</v>
      </c>
      <c r="H97" s="18">
        <f t="shared" ref="H97:H103" si="34">G97-F97</f>
        <v>0</v>
      </c>
      <c r="I97" s="19">
        <v>1</v>
      </c>
      <c r="J97" s="19">
        <v>1</v>
      </c>
    </row>
    <row r="98" spans="1:10" x14ac:dyDescent="0.25">
      <c r="A98" s="47"/>
      <c r="B98" s="47"/>
      <c r="C98" s="17" t="s">
        <v>85</v>
      </c>
      <c r="D98" s="7" t="s">
        <v>86</v>
      </c>
      <c r="E98" s="18">
        <v>50000</v>
      </c>
      <c r="F98" s="18">
        <v>50000</v>
      </c>
      <c r="G98" s="18">
        <v>50000</v>
      </c>
      <c r="H98" s="18">
        <f t="shared" si="34"/>
        <v>0</v>
      </c>
      <c r="I98" s="19">
        <v>1</v>
      </c>
      <c r="J98" s="19">
        <v>1</v>
      </c>
    </row>
    <row r="99" spans="1:10" x14ac:dyDescent="0.25">
      <c r="A99" s="47"/>
      <c r="B99" s="47"/>
      <c r="C99" s="17" t="s">
        <v>206</v>
      </c>
      <c r="D99" s="7" t="s">
        <v>207</v>
      </c>
      <c r="E99" s="18">
        <v>42000</v>
      </c>
      <c r="F99" s="18">
        <v>42000</v>
      </c>
      <c r="G99" s="18">
        <v>0</v>
      </c>
      <c r="H99" s="18">
        <f t="shared" si="34"/>
        <v>-42000</v>
      </c>
      <c r="I99" s="19">
        <v>1</v>
      </c>
      <c r="J99" s="19">
        <v>1</v>
      </c>
    </row>
    <row r="100" spans="1:10" x14ac:dyDescent="0.25">
      <c r="A100" s="47"/>
      <c r="B100" s="47"/>
      <c r="C100" s="17" t="s">
        <v>87</v>
      </c>
      <c r="D100" s="7" t="s">
        <v>88</v>
      </c>
      <c r="E100" s="18">
        <v>155000</v>
      </c>
      <c r="F100" s="18">
        <v>80000</v>
      </c>
      <c r="G100" s="18">
        <v>80000</v>
      </c>
      <c r="H100" s="18">
        <f t="shared" si="34"/>
        <v>0</v>
      </c>
      <c r="I100" s="19">
        <v>1</v>
      </c>
      <c r="J100" s="19">
        <v>1</v>
      </c>
    </row>
    <row r="101" spans="1:10" x14ac:dyDescent="0.25">
      <c r="A101" s="47"/>
      <c r="B101" s="47"/>
      <c r="C101" s="17" t="s">
        <v>89</v>
      </c>
      <c r="D101" s="7" t="s">
        <v>90</v>
      </c>
      <c r="E101" s="18">
        <v>287000</v>
      </c>
      <c r="F101" s="18">
        <v>137000</v>
      </c>
      <c r="G101" s="18">
        <v>137000</v>
      </c>
      <c r="H101" s="18">
        <f t="shared" si="34"/>
        <v>0</v>
      </c>
      <c r="I101" s="19">
        <v>1</v>
      </c>
      <c r="J101" s="19">
        <v>1</v>
      </c>
    </row>
    <row r="102" spans="1:10" x14ac:dyDescent="0.25">
      <c r="A102" s="47"/>
      <c r="B102" s="47"/>
      <c r="C102" s="17" t="s">
        <v>93</v>
      </c>
      <c r="D102" s="7" t="s">
        <v>94</v>
      </c>
      <c r="E102" s="18">
        <v>56000</v>
      </c>
      <c r="F102" s="18">
        <v>56000</v>
      </c>
      <c r="G102" s="18">
        <v>56500</v>
      </c>
      <c r="H102" s="18">
        <f t="shared" si="34"/>
        <v>500</v>
      </c>
      <c r="I102" s="19">
        <v>1</v>
      </c>
      <c r="J102" s="19">
        <v>1</v>
      </c>
    </row>
    <row r="103" spans="1:10" ht="17.25" customHeight="1" x14ac:dyDescent="0.25">
      <c r="A103" s="47"/>
      <c r="B103" s="47"/>
      <c r="C103" s="17" t="s">
        <v>99</v>
      </c>
      <c r="D103" s="7" t="s">
        <v>100</v>
      </c>
      <c r="E103" s="18">
        <v>140000</v>
      </c>
      <c r="F103" s="18">
        <v>0</v>
      </c>
      <c r="G103" s="18">
        <v>0</v>
      </c>
      <c r="H103" s="18">
        <f t="shared" si="34"/>
        <v>0</v>
      </c>
      <c r="I103" s="19">
        <v>1</v>
      </c>
      <c r="J103" s="19">
        <v>1</v>
      </c>
    </row>
    <row r="104" spans="1:10" ht="17.25" customHeight="1" x14ac:dyDescent="0.25">
      <c r="A104" s="47"/>
      <c r="B104" s="47"/>
      <c r="C104" s="23">
        <v>1014</v>
      </c>
      <c r="D104" s="8" t="s">
        <v>143</v>
      </c>
      <c r="E104" s="20">
        <f>SUM(E105:E106)</f>
        <v>7200000</v>
      </c>
      <c r="F104" s="20">
        <f>SUM(F105:F106)</f>
        <v>85000</v>
      </c>
      <c r="G104" s="20">
        <f>SUM(G105:G106)</f>
        <v>85000</v>
      </c>
      <c r="H104" s="20">
        <f>SUM(H105:H106)</f>
        <v>0</v>
      </c>
      <c r="I104" s="21"/>
      <c r="J104" s="21"/>
    </row>
    <row r="105" spans="1:10" x14ac:dyDescent="0.25">
      <c r="A105" s="47"/>
      <c r="B105" s="47"/>
      <c r="C105" s="17" t="s">
        <v>146</v>
      </c>
      <c r="D105" s="7" t="s">
        <v>147</v>
      </c>
      <c r="E105" s="18">
        <v>200000</v>
      </c>
      <c r="F105" s="18">
        <v>85000</v>
      </c>
      <c r="G105" s="18">
        <v>85000</v>
      </c>
      <c r="H105" s="18">
        <f t="shared" ref="H105:H106" si="35">G105-F105</f>
        <v>0</v>
      </c>
      <c r="I105" s="19">
        <v>1</v>
      </c>
      <c r="J105" s="19">
        <v>1</v>
      </c>
    </row>
    <row r="106" spans="1:10" x14ac:dyDescent="0.25">
      <c r="A106" s="47"/>
      <c r="B106" s="47"/>
      <c r="C106" s="17" t="s">
        <v>149</v>
      </c>
      <c r="D106" s="7" t="s">
        <v>150</v>
      </c>
      <c r="E106" s="18">
        <v>7000000</v>
      </c>
      <c r="F106" s="18">
        <v>0</v>
      </c>
      <c r="G106" s="18">
        <v>0</v>
      </c>
      <c r="H106" s="18">
        <f t="shared" si="35"/>
        <v>0</v>
      </c>
      <c r="I106" s="19">
        <v>1</v>
      </c>
      <c r="J106" s="19">
        <v>1</v>
      </c>
    </row>
    <row r="107" spans="1:10" x14ac:dyDescent="0.25">
      <c r="A107" s="47"/>
      <c r="B107" s="47"/>
      <c r="C107" s="23">
        <v>2001</v>
      </c>
      <c r="D107" s="8" t="s">
        <v>167</v>
      </c>
      <c r="E107" s="20">
        <f>SUM(E108:E110)</f>
        <v>70000</v>
      </c>
      <c r="F107" s="20">
        <f t="shared" ref="F107:G107" si="36">SUM(F108:F110)</f>
        <v>70000</v>
      </c>
      <c r="G107" s="20">
        <f t="shared" si="36"/>
        <v>84000</v>
      </c>
      <c r="H107" s="20">
        <f t="shared" ref="H107" si="37">SUM(H108:H110)</f>
        <v>14000</v>
      </c>
      <c r="I107" s="21"/>
      <c r="J107" s="21"/>
    </row>
    <row r="108" spans="1:10" x14ac:dyDescent="0.25">
      <c r="A108" s="47"/>
      <c r="B108" s="47"/>
      <c r="C108" s="17" t="s">
        <v>168</v>
      </c>
      <c r="D108" s="7" t="s">
        <v>169</v>
      </c>
      <c r="E108" s="18">
        <v>10000</v>
      </c>
      <c r="F108" s="18">
        <v>10000</v>
      </c>
      <c r="G108" s="18">
        <v>24000</v>
      </c>
      <c r="H108" s="18">
        <f t="shared" ref="H108:H110" si="38">G108-F108</f>
        <v>14000</v>
      </c>
      <c r="I108" s="19">
        <v>1</v>
      </c>
      <c r="J108" s="19">
        <v>2</v>
      </c>
    </row>
    <row r="109" spans="1:10" x14ac:dyDescent="0.25">
      <c r="A109" s="47"/>
      <c r="B109" s="47"/>
      <c r="C109" s="17" t="s">
        <v>170</v>
      </c>
      <c r="D109" s="7" t="s">
        <v>171</v>
      </c>
      <c r="E109" s="18">
        <v>50000</v>
      </c>
      <c r="F109" s="18">
        <v>50000</v>
      </c>
      <c r="G109" s="18">
        <v>50000</v>
      </c>
      <c r="H109" s="18">
        <f t="shared" si="38"/>
        <v>0</v>
      </c>
      <c r="I109" s="19">
        <v>1</v>
      </c>
      <c r="J109" s="19">
        <v>2</v>
      </c>
    </row>
    <row r="110" spans="1:10" x14ac:dyDescent="0.25">
      <c r="A110" s="47"/>
      <c r="B110" s="47"/>
      <c r="C110" s="17" t="s">
        <v>172</v>
      </c>
      <c r="D110" s="7" t="s">
        <v>173</v>
      </c>
      <c r="E110" s="18">
        <v>10000</v>
      </c>
      <c r="F110" s="18">
        <v>10000</v>
      </c>
      <c r="G110" s="18">
        <v>10000</v>
      </c>
      <c r="H110" s="18">
        <f t="shared" si="38"/>
        <v>0</v>
      </c>
      <c r="I110" s="19">
        <v>1</v>
      </c>
      <c r="J110" s="19">
        <v>2</v>
      </c>
    </row>
    <row r="111" spans="1:10" x14ac:dyDescent="0.25">
      <c r="A111" s="47"/>
      <c r="B111" s="47"/>
      <c r="C111" s="23">
        <v>3001</v>
      </c>
      <c r="D111" s="8" t="s">
        <v>174</v>
      </c>
      <c r="E111" s="20">
        <f>SUM(E112:E115)</f>
        <v>872555</v>
      </c>
      <c r="F111" s="20">
        <f>SUM(F112:F115)</f>
        <v>458931.55000000005</v>
      </c>
      <c r="G111" s="20">
        <f>SUM(G112:G115)</f>
        <v>436133.44</v>
      </c>
      <c r="H111" s="20">
        <f>SUM(H112:H115)</f>
        <v>-22798.11</v>
      </c>
      <c r="I111" s="21"/>
      <c r="J111" s="21"/>
    </row>
    <row r="112" spans="1:10" x14ac:dyDescent="0.25">
      <c r="A112" s="47"/>
      <c r="B112" s="47"/>
      <c r="C112" s="17" t="s">
        <v>196</v>
      </c>
      <c r="D112" s="7" t="s">
        <v>197</v>
      </c>
      <c r="E112" s="18">
        <v>472000</v>
      </c>
      <c r="F112" s="18">
        <v>232800</v>
      </c>
      <c r="G112" s="18">
        <v>228380</v>
      </c>
      <c r="H112" s="18">
        <f t="shared" ref="H112:H115" si="39">G112-F112</f>
        <v>-4420</v>
      </c>
      <c r="I112" s="19">
        <v>1</v>
      </c>
      <c r="J112" s="19">
        <v>3</v>
      </c>
    </row>
    <row r="113" spans="1:10" x14ac:dyDescent="0.25">
      <c r="A113" s="47"/>
      <c r="B113" s="47"/>
      <c r="C113" s="17" t="s">
        <v>175</v>
      </c>
      <c r="D113" s="7" t="s">
        <v>176</v>
      </c>
      <c r="E113" s="18">
        <v>240000</v>
      </c>
      <c r="F113" s="18">
        <v>118576.83</v>
      </c>
      <c r="G113" s="18">
        <v>108753.44</v>
      </c>
      <c r="H113" s="18">
        <f t="shared" si="39"/>
        <v>-9823.39</v>
      </c>
      <c r="I113" s="19">
        <v>1</v>
      </c>
      <c r="J113" s="19">
        <v>3</v>
      </c>
    </row>
    <row r="114" spans="1:10" x14ac:dyDescent="0.25">
      <c r="A114" s="47"/>
      <c r="B114" s="47"/>
      <c r="C114" s="17" t="s">
        <v>177</v>
      </c>
      <c r="D114" s="7" t="s">
        <v>178</v>
      </c>
      <c r="E114" s="18">
        <v>140000</v>
      </c>
      <c r="F114" s="18">
        <v>87000</v>
      </c>
      <c r="G114" s="18">
        <v>99000</v>
      </c>
      <c r="H114" s="18">
        <f t="shared" si="39"/>
        <v>12000</v>
      </c>
      <c r="I114" s="19">
        <v>1</v>
      </c>
      <c r="J114" s="19">
        <v>3</v>
      </c>
    </row>
    <row r="115" spans="1:10" x14ac:dyDescent="0.25">
      <c r="A115" s="47"/>
      <c r="B115" s="47"/>
      <c r="C115" s="17" t="s">
        <v>221</v>
      </c>
      <c r="D115" s="7" t="s">
        <v>220</v>
      </c>
      <c r="E115" s="18">
        <v>20555</v>
      </c>
      <c r="F115" s="18">
        <v>20554.72</v>
      </c>
      <c r="G115" s="18">
        <v>0</v>
      </c>
      <c r="H115" s="18">
        <f t="shared" si="39"/>
        <v>-20554.72</v>
      </c>
      <c r="I115" s="19">
        <v>1</v>
      </c>
      <c r="J115" s="19">
        <v>3</v>
      </c>
    </row>
    <row r="116" spans="1:10" ht="25.5" customHeight="1" x14ac:dyDescent="0.25">
      <c r="A116" s="40" t="s">
        <v>193</v>
      </c>
      <c r="B116" s="41"/>
      <c r="C116" s="41"/>
      <c r="D116" s="42"/>
      <c r="E116" s="28">
        <f>E87+E91+E96+E104+E107+E111</f>
        <v>10457555</v>
      </c>
      <c r="F116" s="28">
        <f>F87+F91+F96+F104+F107+F111</f>
        <v>2303931.5499999998</v>
      </c>
      <c r="G116" s="28">
        <f>G87+G91+G96+G104+G107+G111</f>
        <v>2421633.44</v>
      </c>
      <c r="H116" s="28">
        <f>H87+H91+H96+H104+H107+H111</f>
        <v>117701.89</v>
      </c>
      <c r="I116" s="29"/>
      <c r="J116" s="16"/>
    </row>
    <row r="117" spans="1:10" s="4" customFormat="1" ht="13.5" customHeight="1" x14ac:dyDescent="0.25">
      <c r="A117" s="35"/>
      <c r="B117" s="36"/>
      <c r="C117" s="36"/>
      <c r="D117" s="36"/>
      <c r="E117" s="36"/>
      <c r="F117" s="36"/>
      <c r="G117" s="36"/>
      <c r="H117" s="36"/>
      <c r="I117" s="36"/>
      <c r="J117" s="37"/>
    </row>
    <row r="118" spans="1:10" s="3" customFormat="1" ht="15" customHeight="1" x14ac:dyDescent="0.25">
      <c r="A118" s="47" t="s">
        <v>8</v>
      </c>
      <c r="B118" s="47" t="s">
        <v>9</v>
      </c>
      <c r="C118" s="23">
        <v>1004</v>
      </c>
      <c r="D118" s="8" t="s">
        <v>18</v>
      </c>
      <c r="E118" s="20">
        <f>E119</f>
        <v>85000</v>
      </c>
      <c r="F118" s="20">
        <f t="shared" ref="F118:H118" si="40">F119</f>
        <v>85000</v>
      </c>
      <c r="G118" s="20">
        <f t="shared" si="40"/>
        <v>82000</v>
      </c>
      <c r="H118" s="20">
        <f t="shared" si="40"/>
        <v>-3000</v>
      </c>
      <c r="I118" s="21"/>
      <c r="J118" s="21"/>
    </row>
    <row r="119" spans="1:10" s="3" customFormat="1" x14ac:dyDescent="0.25">
      <c r="A119" s="47"/>
      <c r="B119" s="47"/>
      <c r="C119" s="17" t="s">
        <v>31</v>
      </c>
      <c r="D119" s="7" t="s">
        <v>32</v>
      </c>
      <c r="E119" s="18">
        <v>85000</v>
      </c>
      <c r="F119" s="18">
        <v>85000</v>
      </c>
      <c r="G119" s="18">
        <v>82000</v>
      </c>
      <c r="H119" s="18">
        <f>G119-F119</f>
        <v>-3000</v>
      </c>
      <c r="I119" s="19">
        <v>1</v>
      </c>
      <c r="J119" s="19">
        <v>1</v>
      </c>
    </row>
    <row r="120" spans="1:10" x14ac:dyDescent="0.25">
      <c r="A120" s="47"/>
      <c r="B120" s="47"/>
      <c r="C120" s="23">
        <v>1012</v>
      </c>
      <c r="D120" s="8" t="s">
        <v>125</v>
      </c>
      <c r="E120" s="20">
        <f>SUM(E121:E122)</f>
        <v>160000</v>
      </c>
      <c r="F120" s="20">
        <f>SUM(F121:F122)</f>
        <v>110000</v>
      </c>
      <c r="G120" s="20">
        <f>SUM(G121:G122)</f>
        <v>110000</v>
      </c>
      <c r="H120" s="20">
        <f>SUM(H121:H122)</f>
        <v>0</v>
      </c>
      <c r="I120" s="21"/>
      <c r="J120" s="21"/>
    </row>
    <row r="121" spans="1:10" x14ac:dyDescent="0.25">
      <c r="A121" s="47"/>
      <c r="B121" s="47"/>
      <c r="C121" s="17" t="s">
        <v>132</v>
      </c>
      <c r="D121" s="7" t="s">
        <v>133</v>
      </c>
      <c r="E121" s="18">
        <v>60000</v>
      </c>
      <c r="F121" s="18">
        <v>60000</v>
      </c>
      <c r="G121" s="18">
        <v>60000</v>
      </c>
      <c r="H121" s="18">
        <f t="shared" ref="H121:H122" si="41">G121-F121</f>
        <v>0</v>
      </c>
      <c r="I121" s="19">
        <v>1</v>
      </c>
      <c r="J121" s="19">
        <v>1</v>
      </c>
    </row>
    <row r="122" spans="1:10" x14ac:dyDescent="0.25">
      <c r="A122" s="47"/>
      <c r="B122" s="47"/>
      <c r="C122" s="17" t="s">
        <v>134</v>
      </c>
      <c r="D122" s="7" t="s">
        <v>135</v>
      </c>
      <c r="E122" s="18">
        <v>100000</v>
      </c>
      <c r="F122" s="18">
        <v>50000</v>
      </c>
      <c r="G122" s="18">
        <v>50000</v>
      </c>
      <c r="H122" s="18">
        <f t="shared" si="41"/>
        <v>0</v>
      </c>
      <c r="I122" s="19">
        <v>1</v>
      </c>
      <c r="J122" s="19">
        <v>1</v>
      </c>
    </row>
    <row r="123" spans="1:10" ht="17.25" customHeight="1" x14ac:dyDescent="0.25">
      <c r="A123" s="47"/>
      <c r="B123" s="47"/>
      <c r="C123" s="23">
        <v>1014</v>
      </c>
      <c r="D123" s="8" t="s">
        <v>143</v>
      </c>
      <c r="E123" s="20">
        <f>SUM(E124:E127)</f>
        <v>405500</v>
      </c>
      <c r="F123" s="20">
        <f t="shared" ref="F123:G123" si="42">SUM(F124:F127)</f>
        <v>490500</v>
      </c>
      <c r="G123" s="20">
        <f t="shared" si="42"/>
        <v>349500</v>
      </c>
      <c r="H123" s="20">
        <f t="shared" ref="H123" si="43">SUM(H124:H127)</f>
        <v>-141000</v>
      </c>
      <c r="I123" s="21"/>
      <c r="J123" s="21"/>
    </row>
    <row r="124" spans="1:10" x14ac:dyDescent="0.25">
      <c r="A124" s="47"/>
      <c r="B124" s="47"/>
      <c r="C124" s="17" t="s">
        <v>144</v>
      </c>
      <c r="D124" s="7" t="s">
        <v>145</v>
      </c>
      <c r="E124" s="18">
        <v>18000</v>
      </c>
      <c r="F124" s="18">
        <v>18000</v>
      </c>
      <c r="G124" s="18">
        <v>27000</v>
      </c>
      <c r="H124" s="18">
        <f t="shared" ref="H124:H127" si="44">G124-F124</f>
        <v>9000</v>
      </c>
      <c r="I124" s="19">
        <v>1</v>
      </c>
      <c r="J124" s="19">
        <v>1</v>
      </c>
    </row>
    <row r="125" spans="1:10" ht="25.5" x14ac:dyDescent="0.25">
      <c r="A125" s="47"/>
      <c r="B125" s="47"/>
      <c r="C125" s="17" t="s">
        <v>148</v>
      </c>
      <c r="D125" s="7" t="s">
        <v>210</v>
      </c>
      <c r="E125" s="18">
        <v>187500</v>
      </c>
      <c r="F125" s="18">
        <v>272500</v>
      </c>
      <c r="G125" s="18">
        <v>272500</v>
      </c>
      <c r="H125" s="18">
        <f t="shared" si="44"/>
        <v>0</v>
      </c>
      <c r="I125" s="19">
        <v>1</v>
      </c>
      <c r="J125" s="19">
        <v>1</v>
      </c>
    </row>
    <row r="126" spans="1:10" x14ac:dyDescent="0.25">
      <c r="A126" s="47"/>
      <c r="B126" s="47"/>
      <c r="C126" s="17" t="s">
        <v>211</v>
      </c>
      <c r="D126" s="7" t="s">
        <v>212</v>
      </c>
      <c r="E126" s="18">
        <v>150000</v>
      </c>
      <c r="F126" s="18">
        <v>150000</v>
      </c>
      <c r="G126" s="18">
        <v>0</v>
      </c>
      <c r="H126" s="18">
        <f t="shared" si="44"/>
        <v>-150000</v>
      </c>
      <c r="I126" s="19">
        <v>1</v>
      </c>
      <c r="J126" s="19">
        <v>1</v>
      </c>
    </row>
    <row r="127" spans="1:10" x14ac:dyDescent="0.25">
      <c r="A127" s="47"/>
      <c r="B127" s="47"/>
      <c r="C127" s="17" t="s">
        <v>155</v>
      </c>
      <c r="D127" s="7" t="s">
        <v>156</v>
      </c>
      <c r="E127" s="18">
        <v>50000</v>
      </c>
      <c r="F127" s="18">
        <v>50000</v>
      </c>
      <c r="G127" s="18">
        <v>50000</v>
      </c>
      <c r="H127" s="18">
        <f t="shared" si="44"/>
        <v>0</v>
      </c>
      <c r="I127" s="19">
        <v>1</v>
      </c>
      <c r="J127" s="19">
        <v>1</v>
      </c>
    </row>
    <row r="128" spans="1:10" s="3" customFormat="1" ht="15" customHeight="1" x14ac:dyDescent="0.25">
      <c r="A128" s="47"/>
      <c r="B128" s="47" t="s">
        <v>10</v>
      </c>
      <c r="C128" s="23">
        <v>1010</v>
      </c>
      <c r="D128" s="8" t="s">
        <v>105</v>
      </c>
      <c r="E128" s="20">
        <f>SUM(E129:E135)</f>
        <v>1352000</v>
      </c>
      <c r="F128" s="20">
        <f>SUM(F129:F135)</f>
        <v>1210500</v>
      </c>
      <c r="G128" s="20">
        <f>SUM(G129:G135)</f>
        <v>1269500</v>
      </c>
      <c r="H128" s="20">
        <f>SUM(H129:H135)</f>
        <v>59000</v>
      </c>
      <c r="I128" s="21"/>
      <c r="J128" s="21"/>
    </row>
    <row r="129" spans="1:10" x14ac:dyDescent="0.25">
      <c r="A129" s="47"/>
      <c r="B129" s="47"/>
      <c r="C129" s="17" t="s">
        <v>108</v>
      </c>
      <c r="D129" s="7" t="s">
        <v>109</v>
      </c>
      <c r="E129" s="18">
        <v>110000</v>
      </c>
      <c r="F129" s="18">
        <v>110000</v>
      </c>
      <c r="G129" s="18">
        <v>110000</v>
      </c>
      <c r="H129" s="18">
        <f t="shared" ref="H129:H135" si="45">G129-F129</f>
        <v>0</v>
      </c>
      <c r="I129" s="19">
        <v>1</v>
      </c>
      <c r="J129" s="19">
        <v>1</v>
      </c>
    </row>
    <row r="130" spans="1:10" x14ac:dyDescent="0.25">
      <c r="A130" s="47"/>
      <c r="B130" s="47"/>
      <c r="C130" s="17" t="s">
        <v>110</v>
      </c>
      <c r="D130" s="7" t="s">
        <v>113</v>
      </c>
      <c r="E130" s="18">
        <v>432000</v>
      </c>
      <c r="F130" s="18">
        <v>432000</v>
      </c>
      <c r="G130" s="18">
        <v>432000</v>
      </c>
      <c r="H130" s="18">
        <f t="shared" si="45"/>
        <v>0</v>
      </c>
      <c r="I130" s="19">
        <v>1</v>
      </c>
      <c r="J130" s="19">
        <v>1</v>
      </c>
    </row>
    <row r="131" spans="1:10" x14ac:dyDescent="0.25">
      <c r="A131" s="47"/>
      <c r="B131" s="47"/>
      <c r="C131" s="17" t="s">
        <v>111</v>
      </c>
      <c r="D131" s="7" t="s">
        <v>114</v>
      </c>
      <c r="E131" s="18">
        <v>120000</v>
      </c>
      <c r="F131" s="18">
        <v>120000</v>
      </c>
      <c r="G131" s="18">
        <v>120000</v>
      </c>
      <c r="H131" s="18">
        <f t="shared" si="45"/>
        <v>0</v>
      </c>
      <c r="I131" s="19">
        <v>1</v>
      </c>
      <c r="J131" s="19">
        <v>1</v>
      </c>
    </row>
    <row r="132" spans="1:10" x14ac:dyDescent="0.25">
      <c r="A132" s="47"/>
      <c r="B132" s="47"/>
      <c r="C132" s="17" t="s">
        <v>112</v>
      </c>
      <c r="D132" s="7" t="s">
        <v>115</v>
      </c>
      <c r="E132" s="18">
        <v>280000</v>
      </c>
      <c r="F132" s="18">
        <v>138500</v>
      </c>
      <c r="G132" s="18">
        <v>138500</v>
      </c>
      <c r="H132" s="18">
        <f t="shared" si="45"/>
        <v>0</v>
      </c>
      <c r="I132" s="19">
        <v>1</v>
      </c>
      <c r="J132" s="19">
        <v>1</v>
      </c>
    </row>
    <row r="133" spans="1:10" x14ac:dyDescent="0.25">
      <c r="A133" s="47"/>
      <c r="B133" s="47"/>
      <c r="C133" s="17" t="s">
        <v>116</v>
      </c>
      <c r="D133" s="7" t="s">
        <v>118</v>
      </c>
      <c r="E133" s="18">
        <v>300000</v>
      </c>
      <c r="F133" s="18">
        <v>300000</v>
      </c>
      <c r="G133" s="18">
        <v>340000</v>
      </c>
      <c r="H133" s="18">
        <f t="shared" si="45"/>
        <v>40000</v>
      </c>
      <c r="I133" s="19">
        <v>1</v>
      </c>
      <c r="J133" s="19">
        <v>1</v>
      </c>
    </row>
    <row r="134" spans="1:10" x14ac:dyDescent="0.25">
      <c r="A134" s="47"/>
      <c r="B134" s="47"/>
      <c r="C134" s="17" t="s">
        <v>117</v>
      </c>
      <c r="D134" s="7" t="s">
        <v>119</v>
      </c>
      <c r="E134" s="18">
        <v>110000</v>
      </c>
      <c r="F134" s="18">
        <v>110000</v>
      </c>
      <c r="G134" s="18">
        <v>110000</v>
      </c>
      <c r="H134" s="18">
        <f t="shared" si="45"/>
        <v>0</v>
      </c>
      <c r="I134" s="19">
        <v>1</v>
      </c>
      <c r="J134" s="19">
        <v>1</v>
      </c>
    </row>
    <row r="135" spans="1:10" x14ac:dyDescent="0.25">
      <c r="A135" s="47"/>
      <c r="B135" s="47"/>
      <c r="C135" s="17" t="s">
        <v>239</v>
      </c>
      <c r="D135" s="7" t="s">
        <v>240</v>
      </c>
      <c r="E135" s="18">
        <v>0</v>
      </c>
      <c r="F135" s="18">
        <v>0</v>
      </c>
      <c r="G135" s="18">
        <v>19000</v>
      </c>
      <c r="H135" s="18">
        <f t="shared" si="45"/>
        <v>19000</v>
      </c>
      <c r="I135" s="19">
        <v>1</v>
      </c>
      <c r="J135" s="19">
        <v>1</v>
      </c>
    </row>
    <row r="136" spans="1:10" x14ac:dyDescent="0.25">
      <c r="A136" s="47"/>
      <c r="B136" s="47"/>
      <c r="C136" s="23">
        <v>5001</v>
      </c>
      <c r="D136" s="8" t="s">
        <v>164</v>
      </c>
      <c r="E136" s="20">
        <f>SUM(E137:E141)</f>
        <v>1359000</v>
      </c>
      <c r="F136" s="20">
        <f t="shared" ref="F136:H136" si="46">SUM(F137:F141)</f>
        <v>1290903.03</v>
      </c>
      <c r="G136" s="20">
        <f t="shared" si="46"/>
        <v>1383838.03</v>
      </c>
      <c r="H136" s="20">
        <f t="shared" si="46"/>
        <v>92935.000000000029</v>
      </c>
      <c r="I136" s="21"/>
      <c r="J136" s="21"/>
    </row>
    <row r="137" spans="1:10" x14ac:dyDescent="0.25">
      <c r="A137" s="47"/>
      <c r="B137" s="47"/>
      <c r="C137" s="17" t="s">
        <v>165</v>
      </c>
      <c r="D137" s="7" t="s">
        <v>166</v>
      </c>
      <c r="E137" s="18">
        <v>50000</v>
      </c>
      <c r="F137" s="18">
        <v>50000</v>
      </c>
      <c r="G137" s="18">
        <v>50000</v>
      </c>
      <c r="H137" s="18">
        <f t="shared" ref="H137:H141" si="47">G137-F137</f>
        <v>0</v>
      </c>
      <c r="I137" s="19">
        <v>1</v>
      </c>
      <c r="J137" s="19">
        <v>1</v>
      </c>
    </row>
    <row r="138" spans="1:10" ht="17.25" customHeight="1" x14ac:dyDescent="0.25">
      <c r="A138" s="47"/>
      <c r="B138" s="47"/>
      <c r="C138" s="17" t="s">
        <v>186</v>
      </c>
      <c r="D138" s="7" t="s">
        <v>187</v>
      </c>
      <c r="E138" s="18">
        <v>284400</v>
      </c>
      <c r="F138" s="18">
        <v>250903.03</v>
      </c>
      <c r="G138" s="18">
        <v>324158.03000000003</v>
      </c>
      <c r="H138" s="18">
        <f t="shared" si="47"/>
        <v>73255.000000000029</v>
      </c>
      <c r="I138" s="19">
        <v>1</v>
      </c>
      <c r="J138" s="19">
        <v>5</v>
      </c>
    </row>
    <row r="139" spans="1:10" x14ac:dyDescent="0.25">
      <c r="A139" s="47"/>
      <c r="B139" s="47"/>
      <c r="C139" s="17" t="s">
        <v>188</v>
      </c>
      <c r="D139" s="7" t="s">
        <v>217</v>
      </c>
      <c r="E139" s="18">
        <v>54600</v>
      </c>
      <c r="F139" s="18">
        <v>20000</v>
      </c>
      <c r="G139" s="18">
        <v>59680</v>
      </c>
      <c r="H139" s="18">
        <f t="shared" si="47"/>
        <v>39680</v>
      </c>
      <c r="I139" s="19">
        <v>1</v>
      </c>
      <c r="J139" s="19">
        <v>5</v>
      </c>
    </row>
    <row r="140" spans="1:10" x14ac:dyDescent="0.25">
      <c r="A140" s="47"/>
      <c r="B140" s="47"/>
      <c r="C140" s="17" t="s">
        <v>189</v>
      </c>
      <c r="D140" s="7" t="s">
        <v>190</v>
      </c>
      <c r="E140" s="18">
        <v>950000</v>
      </c>
      <c r="F140" s="25">
        <v>950000</v>
      </c>
      <c r="G140" s="25">
        <v>950000</v>
      </c>
      <c r="H140" s="18">
        <f t="shared" si="47"/>
        <v>0</v>
      </c>
      <c r="I140" s="19">
        <v>1</v>
      </c>
      <c r="J140" s="19">
        <v>5</v>
      </c>
    </row>
    <row r="141" spans="1:10" x14ac:dyDescent="0.25">
      <c r="A141" s="47"/>
      <c r="B141" s="47"/>
      <c r="C141" s="17" t="s">
        <v>218</v>
      </c>
      <c r="D141" s="7" t="s">
        <v>219</v>
      </c>
      <c r="E141" s="18">
        <v>20000</v>
      </c>
      <c r="F141" s="25">
        <v>20000</v>
      </c>
      <c r="G141" s="25">
        <v>0</v>
      </c>
      <c r="H141" s="18">
        <f t="shared" si="47"/>
        <v>-20000</v>
      </c>
      <c r="I141" s="19">
        <v>1</v>
      </c>
      <c r="J141" s="19">
        <v>5</v>
      </c>
    </row>
    <row r="142" spans="1:10" ht="24.75" customHeight="1" x14ac:dyDescent="0.25">
      <c r="A142" s="40" t="s">
        <v>194</v>
      </c>
      <c r="B142" s="41"/>
      <c r="C142" s="41"/>
      <c r="D142" s="42"/>
      <c r="E142" s="28">
        <f>E118+E120+E123+E128+E136</f>
        <v>3361500</v>
      </c>
      <c r="F142" s="28">
        <f>F118+F120+F123+F128+F136</f>
        <v>3186903.0300000003</v>
      </c>
      <c r="G142" s="28">
        <f>G118+G120+G123+G128+G136</f>
        <v>3194838.0300000003</v>
      </c>
      <c r="H142" s="28">
        <f>H118+H120+H123+H128+H136</f>
        <v>7935.0000000000291</v>
      </c>
      <c r="I142" s="30"/>
      <c r="J142" s="30"/>
    </row>
    <row r="143" spans="1:10" s="4" customFormat="1" ht="9" customHeight="1" x14ac:dyDescent="0.25">
      <c r="A143" s="43"/>
      <c r="B143" s="44"/>
      <c r="C143" s="44"/>
      <c r="D143" s="44"/>
      <c r="E143" s="44"/>
      <c r="F143" s="44"/>
      <c r="G143" s="44"/>
      <c r="H143" s="44"/>
      <c r="I143" s="44"/>
      <c r="J143" s="45"/>
    </row>
    <row r="144" spans="1:10" ht="30.75" customHeight="1" x14ac:dyDescent="0.25">
      <c r="A144" s="40" t="s">
        <v>195</v>
      </c>
      <c r="B144" s="41"/>
      <c r="C144" s="41"/>
      <c r="D144" s="42"/>
      <c r="E144" s="28">
        <f>E33+E85+E116+E142</f>
        <v>54835055</v>
      </c>
      <c r="F144" s="28">
        <f>F33+F85+F116+F142</f>
        <v>42246568.969999999</v>
      </c>
      <c r="G144" s="28">
        <f>G33+G85+G116+G142</f>
        <v>32572856.160000004</v>
      </c>
      <c r="H144" s="28">
        <f>H33+H85+H116+H142</f>
        <v>-9673712.8099999987</v>
      </c>
      <c r="I144" s="29"/>
      <c r="J144" s="29"/>
    </row>
  </sheetData>
  <mergeCells count="33">
    <mergeCell ref="F3:F4"/>
    <mergeCell ref="A1:J1"/>
    <mergeCell ref="B118:B127"/>
    <mergeCell ref="B128:B141"/>
    <mergeCell ref="A118:A141"/>
    <mergeCell ref="B96:B115"/>
    <mergeCell ref="B87:B95"/>
    <mergeCell ref="A116:D116"/>
    <mergeCell ref="A117:J117"/>
    <mergeCell ref="B35:B57"/>
    <mergeCell ref="A35:A84"/>
    <mergeCell ref="A87:A115"/>
    <mergeCell ref="B58:B84"/>
    <mergeCell ref="A33:D33"/>
    <mergeCell ref="A34:J34"/>
    <mergeCell ref="A85:D85"/>
    <mergeCell ref="I3:J3"/>
    <mergeCell ref="A86:J86"/>
    <mergeCell ref="H3:H4"/>
    <mergeCell ref="A142:D142"/>
    <mergeCell ref="A143:J143"/>
    <mergeCell ref="A144:D144"/>
    <mergeCell ref="A5:A32"/>
    <mergeCell ref="B5:B11"/>
    <mergeCell ref="B12:B21"/>
    <mergeCell ref="B22:B27"/>
    <mergeCell ref="B28:B32"/>
    <mergeCell ref="A3:A4"/>
    <mergeCell ref="B3:B4"/>
    <mergeCell ref="C3:C4"/>
    <mergeCell ref="D3:D4"/>
    <mergeCell ref="E3:E4"/>
    <mergeCell ref="G3:G4"/>
  </mergeCells>
  <pageMargins left="0.23622047244094491" right="0.23622047244094491" top="0.74803149606299213" bottom="0.74803149606299213" header="0.31496062992125984" footer="0.31496062992125984"/>
  <pageSetup paperSize="9" scale="80" fitToHeight="0" orientation="landscape" r:id="rId1"/>
  <rowBreaks count="4" manualBreakCount="4">
    <brk id="33" max="16383" man="1"/>
    <brk id="57" max="8" man="1"/>
    <brk id="85" max="16383" man="1"/>
    <brk id="116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Bajčić</dc:creator>
  <cp:lastModifiedBy>Dinka Pejnović</cp:lastModifiedBy>
  <cp:lastPrinted>2020-12-03T13:20:18Z</cp:lastPrinted>
  <dcterms:created xsi:type="dcterms:W3CDTF">2015-11-10T12:53:23Z</dcterms:created>
  <dcterms:modified xsi:type="dcterms:W3CDTF">2020-12-23T14:30:01Z</dcterms:modified>
</cp:coreProperties>
</file>