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GODIŠNJI OBRAČUN 2020\"/>
    </mc:Choice>
  </mc:AlternateContent>
  <xr:revisionPtr revIDLastSave="0" documentId="13_ncr:1_{BC0F1EBB-71BD-4F5C-AEF8-1B5CC04D4B25}" xr6:coauthVersionLast="45" xr6:coauthVersionMax="46" xr10:uidLastSave="{00000000-0000-0000-0000-000000000000}"/>
  <bookViews>
    <workbookView xWindow="1140" yWindow="345" windowWidth="27900" windowHeight="14925" xr2:uid="{00000000-000D-0000-FFFF-FFFF00000000}"/>
  </bookViews>
  <sheets>
    <sheet name="31.12.2020." sheetId="17" r:id="rId1"/>
    <sheet name="list 4" sheetId="2" r:id="rId2"/>
    <sheet name="List3" sheetId="3" r:id="rId3"/>
    <sheet name="Sheet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7" l="1"/>
  <c r="O16" i="17"/>
  <c r="L15" i="17"/>
  <c r="L16" i="17"/>
  <c r="J15" i="17"/>
  <c r="J16" i="17"/>
  <c r="H15" i="17"/>
  <c r="H16" i="17"/>
  <c r="D16" i="17"/>
  <c r="C16" i="17"/>
  <c r="C15" i="17" s="1"/>
  <c r="I16" i="17"/>
  <c r="I20" i="17"/>
  <c r="K16" i="17"/>
  <c r="K20" i="17"/>
  <c r="G24" i="17"/>
  <c r="M20" i="17"/>
  <c r="L20" i="17"/>
  <c r="J20" i="17"/>
  <c r="H20" i="17"/>
  <c r="F20" i="17"/>
  <c r="E20" i="17"/>
  <c r="C20" i="17"/>
  <c r="M16" i="17"/>
  <c r="F16" i="17"/>
  <c r="F15" i="17" s="1"/>
  <c r="E16" i="17"/>
  <c r="E15" i="17" s="1"/>
  <c r="I15" i="17" l="1"/>
  <c r="C52" i="17"/>
  <c r="K15" i="17"/>
  <c r="M52" i="17" l="1"/>
  <c r="D52" i="17"/>
  <c r="F52" i="17" l="1"/>
  <c r="O23" i="17"/>
  <c r="O22" i="17"/>
  <c r="O21" i="17"/>
  <c r="O20" i="17" s="1"/>
  <c r="O51" i="17"/>
  <c r="K51" i="17"/>
  <c r="I51" i="17"/>
  <c r="G51" i="17"/>
  <c r="N51" i="17" s="1"/>
  <c r="O50" i="17"/>
  <c r="K50" i="17"/>
  <c r="I50" i="17"/>
  <c r="G50" i="17"/>
  <c r="N50" i="17" s="1"/>
  <c r="O49" i="17"/>
  <c r="K49" i="17"/>
  <c r="I49" i="17"/>
  <c r="G49" i="17"/>
  <c r="N49" i="17" s="1"/>
  <c r="O48" i="17"/>
  <c r="K48" i="17"/>
  <c r="I48" i="17"/>
  <c r="G48" i="17"/>
  <c r="N48" i="17" s="1"/>
  <c r="O47" i="17"/>
  <c r="K47" i="17"/>
  <c r="I47" i="17"/>
  <c r="G47" i="17"/>
  <c r="N47" i="17" s="1"/>
  <c r="O46" i="17"/>
  <c r="K46" i="17"/>
  <c r="I46" i="17"/>
  <c r="G46" i="17"/>
  <c r="N46" i="17" s="1"/>
  <c r="O45" i="17"/>
  <c r="K45" i="17"/>
  <c r="I45" i="17"/>
  <c r="G45" i="17"/>
  <c r="N45" i="17" s="1"/>
  <c r="O44" i="17"/>
  <c r="K44" i="17"/>
  <c r="I44" i="17"/>
  <c r="G44" i="17"/>
  <c r="N44" i="17" s="1"/>
  <c r="O43" i="17"/>
  <c r="K43" i="17"/>
  <c r="I43" i="17"/>
  <c r="G43" i="17"/>
  <c r="N43" i="17" s="1"/>
  <c r="O42" i="17"/>
  <c r="K42" i="17"/>
  <c r="I42" i="17"/>
  <c r="G42" i="17"/>
  <c r="N42" i="17" s="1"/>
  <c r="O41" i="17"/>
  <c r="K41" i="17"/>
  <c r="I41" i="17"/>
  <c r="G41" i="17"/>
  <c r="N41" i="17" s="1"/>
  <c r="O40" i="17"/>
  <c r="K40" i="17"/>
  <c r="I40" i="17"/>
  <c r="G40" i="17"/>
  <c r="N40" i="17" s="1"/>
  <c r="O39" i="17"/>
  <c r="K39" i="17"/>
  <c r="I39" i="17"/>
  <c r="G39" i="17"/>
  <c r="N39" i="17" s="1"/>
  <c r="O38" i="17"/>
  <c r="K38" i="17"/>
  <c r="I38" i="17"/>
  <c r="G38" i="17"/>
  <c r="N38" i="17" s="1"/>
  <c r="O37" i="17"/>
  <c r="K37" i="17"/>
  <c r="I37" i="17"/>
  <c r="G37" i="17"/>
  <c r="N37" i="17" s="1"/>
  <c r="O36" i="17"/>
  <c r="K36" i="17"/>
  <c r="I36" i="17"/>
  <c r="G36" i="17"/>
  <c r="N36" i="17" s="1"/>
  <c r="O35" i="17"/>
  <c r="K35" i="17"/>
  <c r="I35" i="17"/>
  <c r="G35" i="17"/>
  <c r="N35" i="17" s="1"/>
  <c r="O34" i="17"/>
  <c r="K34" i="17"/>
  <c r="I34" i="17"/>
  <c r="G34" i="17"/>
  <c r="N34" i="17" s="1"/>
  <c r="O33" i="17"/>
  <c r="K33" i="17"/>
  <c r="I33" i="17"/>
  <c r="G33" i="17"/>
  <c r="N33" i="17" s="1"/>
  <c r="O32" i="17"/>
  <c r="K32" i="17"/>
  <c r="I32" i="17"/>
  <c r="G32" i="17"/>
  <c r="N32" i="17" s="1"/>
  <c r="O31" i="17"/>
  <c r="K31" i="17"/>
  <c r="I31" i="17"/>
  <c r="G31" i="17"/>
  <c r="N31" i="17" s="1"/>
  <c r="O30" i="17"/>
  <c r="K30" i="17"/>
  <c r="I30" i="17"/>
  <c r="G30" i="17"/>
  <c r="N30" i="17" s="1"/>
  <c r="O29" i="17"/>
  <c r="K29" i="17"/>
  <c r="I29" i="17"/>
  <c r="G29" i="17"/>
  <c r="N29" i="17" s="1"/>
  <c r="O28" i="17"/>
  <c r="K28" i="17"/>
  <c r="I28" i="17"/>
  <c r="G28" i="17"/>
  <c r="N28" i="17" s="1"/>
  <c r="O27" i="17"/>
  <c r="K27" i="17"/>
  <c r="I27" i="17"/>
  <c r="G27" i="17"/>
  <c r="N27" i="17" s="1"/>
  <c r="O26" i="17"/>
  <c r="K26" i="17"/>
  <c r="I26" i="17"/>
  <c r="G26" i="17"/>
  <c r="N26" i="17" s="1"/>
  <c r="O25" i="17"/>
  <c r="K25" i="17"/>
  <c r="I25" i="17"/>
  <c r="G25" i="17"/>
  <c r="N25" i="17" s="1"/>
  <c r="O24" i="17"/>
  <c r="K24" i="17"/>
  <c r="I24" i="17"/>
  <c r="N24" i="17"/>
  <c r="K23" i="17"/>
  <c r="I23" i="17"/>
  <c r="G23" i="17"/>
  <c r="N23" i="17" s="1"/>
  <c r="N22" i="17"/>
  <c r="K22" i="17"/>
  <c r="I22" i="17"/>
  <c r="G22" i="17"/>
  <c r="K21" i="17"/>
  <c r="I21" i="17"/>
  <c r="G21" i="17"/>
  <c r="O19" i="17"/>
  <c r="K19" i="17"/>
  <c r="I19" i="17"/>
  <c r="G19" i="17"/>
  <c r="N19" i="17" s="1"/>
  <c r="O18" i="17"/>
  <c r="K18" i="17"/>
  <c r="I18" i="17"/>
  <c r="G18" i="17"/>
  <c r="N18" i="17" s="1"/>
  <c r="O17" i="17"/>
  <c r="K17" i="17"/>
  <c r="I17" i="17"/>
  <c r="G17" i="17"/>
  <c r="G16" i="17" s="1"/>
  <c r="G15" i="17" s="1"/>
  <c r="L52" i="17"/>
  <c r="J52" i="17"/>
  <c r="H52" i="17"/>
  <c r="E52" i="17"/>
  <c r="O14" i="17"/>
  <c r="K14" i="17"/>
  <c r="G14" i="17"/>
  <c r="N14" i="17" s="1"/>
  <c r="O13" i="17"/>
  <c r="K13" i="17"/>
  <c r="I13" i="17"/>
  <c r="G13" i="17"/>
  <c r="O12" i="17"/>
  <c r="K12" i="17"/>
  <c r="I12" i="17"/>
  <c r="G12" i="17"/>
  <c r="N12" i="17" s="1"/>
  <c r="O11" i="17"/>
  <c r="K11" i="17"/>
  <c r="I11" i="17"/>
  <c r="G11" i="17"/>
  <c r="N11" i="17" s="1"/>
  <c r="N21" i="17" l="1"/>
  <c r="N20" i="17" s="1"/>
  <c r="G20" i="17"/>
  <c r="N17" i="17"/>
  <c r="N16" i="17" s="1"/>
  <c r="N15" i="17" s="1"/>
  <c r="N13" i="17"/>
  <c r="O52" i="17"/>
  <c r="G52" i="17" l="1"/>
  <c r="N52" i="17"/>
  <c r="I52" i="17"/>
  <c r="K52" i="17"/>
</calcChain>
</file>

<file path=xl/sharedStrings.xml><?xml version="1.0" encoding="utf-8"?>
<sst xmlns="http://schemas.openxmlformats.org/spreadsheetml/2006/main" count="127" uniqueCount="120">
  <si>
    <t xml:space="preserve">ZADUŽENO </t>
  </si>
  <si>
    <t xml:space="preserve">ZADUŽENE </t>
  </si>
  <si>
    <t>UKUPNO</t>
  </si>
  <si>
    <t>RED.</t>
  </si>
  <si>
    <t>BR.</t>
  </si>
  <si>
    <t>VRSTA PRIHODA</t>
  </si>
  <si>
    <t xml:space="preserve">SALDO </t>
  </si>
  <si>
    <t xml:space="preserve">KNJIGA </t>
  </si>
  <si>
    <t xml:space="preserve">IZDANIH </t>
  </si>
  <si>
    <t xml:space="preserve"> ZADUŽENJE</t>
  </si>
  <si>
    <t xml:space="preserve">RAČUNA </t>
  </si>
  <si>
    <t xml:space="preserve">KAMATE </t>
  </si>
  <si>
    <t xml:space="preserve">5711-GRADSKE.PRISTOJBE </t>
  </si>
  <si>
    <t>5720-KOMUN. DOPRINOS</t>
  </si>
  <si>
    <t>5738-JAVNE POVRŠINE</t>
  </si>
  <si>
    <t>-POSLOVNI PROSTOR</t>
  </si>
  <si>
    <t xml:space="preserve"> nezatvor.uplate</t>
  </si>
  <si>
    <t>5789-GROBLJE, EKOL. PRIS.</t>
  </si>
  <si>
    <t>5819-7749 KONCESIJE</t>
  </si>
  <si>
    <t>5835-NAJAM STANA</t>
  </si>
  <si>
    <t>7706-OSTALI PRIHODI</t>
  </si>
  <si>
    <t>7714-ŠUMSKI DOPRINOS</t>
  </si>
  <si>
    <t>7790-KAMATE</t>
  </si>
  <si>
    <t>7811-KABELSKA TV</t>
  </si>
  <si>
    <t>7820-PRODAJA STANOVA</t>
  </si>
  <si>
    <t>7897-KREDITI</t>
  </si>
  <si>
    <t>7943-POMOĆI IZRAVNANJA</t>
  </si>
  <si>
    <t>UKUPNO:</t>
  </si>
  <si>
    <t>12 (10-11)</t>
  </si>
  <si>
    <t>NAPLAĆENO</t>
  </si>
  <si>
    <t>%</t>
  </si>
  <si>
    <t>NAPL.</t>
  </si>
  <si>
    <t>6/(3+4)</t>
  </si>
  <si>
    <t>x 100</t>
  </si>
  <si>
    <t>PREMA KNJ.</t>
  </si>
  <si>
    <t>ULAZ. RN.</t>
  </si>
  <si>
    <t>8/(3+4)</t>
  </si>
  <si>
    <t xml:space="preserve">UKUPNO </t>
  </si>
  <si>
    <t>NENAPLAĆ.</t>
  </si>
  <si>
    <t>POTRAŽIVA-</t>
  </si>
  <si>
    <t>NJA NA DAN</t>
  </si>
  <si>
    <t>NEZATVO-</t>
  </si>
  <si>
    <t xml:space="preserve">RENE </t>
  </si>
  <si>
    <t>UPLATE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</si>
  <si>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</si>
  <si>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</si>
  <si>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</si>
  <si>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</si>
  <si>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</si>
  <si>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</si>
  <si>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</si>
  <si>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</si>
  <si>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</si>
  <si>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</si>
  <si>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</si>
  <si>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</si>
  <si>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</si>
  <si>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</si>
  <si>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</si>
  <si>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5797-BORAVIŠNA PRISTOJBA</t>
  </si>
  <si>
    <t>5843-NAK ZA KONC.ODOBRENJA</t>
  </si>
  <si>
    <t>7722-NAJAMNINE</t>
  </si>
  <si>
    <t>7757-GRAĐ.ZEMLJIŠTE, IMOVINA</t>
  </si>
  <si>
    <t>7781-POVRATI,REFUNDACIJE TROŠK.</t>
  </si>
  <si>
    <t>7862-MJESNI SAMODOPRINOS</t>
  </si>
  <si>
    <t>7838-NEPREPOZNATI NALOZI</t>
  </si>
  <si>
    <t>7960-TEK. POMOĆI UNUTAR DRŽAVE</t>
  </si>
  <si>
    <t>7978-KAP.POMOĆI UNUTAR DRŽAVE</t>
  </si>
  <si>
    <t xml:space="preserve"> -POSL.PROSTOR-SEZONSKI</t>
  </si>
  <si>
    <t>7765-KAP.DONAC.FIZ.OSOBA</t>
  </si>
  <si>
    <t>5746-NAKN. ZA KORIŠTENJE ELEKTR.</t>
  </si>
  <si>
    <t>7773- POMOĆI IZ INOZEMSTVA</t>
  </si>
  <si>
    <t>7951-PRIHODI OD DIVIDENDI</t>
  </si>
  <si>
    <t>7994-VODNI DOPRINOS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</si>
  <si>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</si>
  <si>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</si>
  <si>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</si>
  <si>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</si>
  <si>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</si>
  <si>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</si>
  <si>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</si>
  <si>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</si>
  <si>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</si>
  <si>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</si>
  <si>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</si>
  <si>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</si>
  <si>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</si>
  <si>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7242-NATJEČ.DOKUM. I PREDUJM</t>
  </si>
  <si>
    <t>30.</t>
  </si>
  <si>
    <t>5.</t>
  </si>
  <si>
    <t>razlika</t>
  </si>
  <si>
    <t>OBRAČUNATI PDV</t>
  </si>
  <si>
    <t>ispravak</t>
  </si>
  <si>
    <t xml:space="preserve">početnog </t>
  </si>
  <si>
    <t>stanja</t>
  </si>
  <si>
    <t>2a</t>
  </si>
  <si>
    <t>5 (2+2a+3+4)</t>
  </si>
  <si>
    <t>Prilog 1</t>
  </si>
  <si>
    <t>6700-6734-6742 NOVČANE KAZNE</t>
  </si>
  <si>
    <t>13(3+4)</t>
  </si>
  <si>
    <t>-GRAĐANI</t>
  </si>
  <si>
    <t>31.12.19.</t>
  </si>
  <si>
    <t>U 2020.</t>
  </si>
  <si>
    <t>IZ 2020.</t>
  </si>
  <si>
    <t>ZA 2020.</t>
  </si>
  <si>
    <t>zaduž. 2020</t>
  </si>
  <si>
    <t xml:space="preserve"> -NUV STAMBENI</t>
  </si>
  <si>
    <t xml:space="preserve"> -NUV POSLOVNI</t>
  </si>
  <si>
    <t xml:space="preserve"> -NUV SEZONCI</t>
  </si>
  <si>
    <t>GRAD KRK  - KNJIGA IZDANIH RAČUNA 31.12 2020. GODINE</t>
  </si>
  <si>
    <t xml:space="preserve">                       - STANJE NENAPLAĆENIH POTRAŽIVANJA 31.12.2020. GODINE</t>
  </si>
  <si>
    <t>31.12.20.</t>
  </si>
  <si>
    <t>31.</t>
  </si>
  <si>
    <t>1716-POREZ NA KUĆE ZA ODMOR</t>
  </si>
  <si>
    <t>DO 31.12.20.</t>
  </si>
  <si>
    <t>32.</t>
  </si>
  <si>
    <t>9016-JAMČEVNI POLOZI</t>
  </si>
  <si>
    <t>NAKNADA ZA UREĐENJE VODA-NUV:</t>
  </si>
  <si>
    <t>KOMUNALNA NAKNADA:</t>
  </si>
  <si>
    <t>5770-KOMUN.NAKNADA+ NUV-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</si>
</sst>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00B050"/>
      <name val="Times New Roman"/>
      <family val="1"/>
      <charset val="238"/>
    </font>
    <font>
      <b/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4" fontId="2" fillId="0" borderId="9" xfId="0" applyNumberFormat="1" applyFont="1" applyBorder="1"/>
    <xf numFmtId="0" fontId="4" fillId="0" borderId="0" xfId="0" applyFont="1"/>
    <xf numFmtId="4" fontId="2" fillId="0" borderId="0" xfId="0" applyNumberFormat="1" applyFont="1"/>
    <xf numFmtId="0" fontId="1" fillId="0" borderId="10" xfId="0" applyFont="1" applyBorder="1" applyAlignment="1">
      <alignment vertical="top" wrapText="1"/>
    </xf>
    <xf numFmtId="4" fontId="2" fillId="0" borderId="11" xfId="0" applyNumberFormat="1" applyFont="1" applyFill="1" applyBorder="1"/>
    <xf numFmtId="0" fontId="5" fillId="0" borderId="0" xfId="0" applyFont="1"/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0" fontId="2" fillId="3" borderId="0" xfId="0" applyFont="1" applyFill="1" applyBorder="1"/>
    <xf numFmtId="4" fontId="2" fillId="2" borderId="11" xfId="0" applyNumberFormat="1" applyFont="1" applyFill="1" applyBorder="1"/>
    <xf numFmtId="4" fontId="2" fillId="4" borderId="9" xfId="0" applyNumberFormat="1" applyFont="1" applyFill="1" applyBorder="1"/>
    <xf numFmtId="4" fontId="2" fillId="4" borderId="0" xfId="0" applyNumberFormat="1" applyFont="1" applyFill="1" applyBorder="1"/>
    <xf numFmtId="4" fontId="1" fillId="0" borderId="10" xfId="0" applyNumberFormat="1" applyFont="1" applyFill="1" applyBorder="1"/>
    <xf numFmtId="0" fontId="2" fillId="0" borderId="0" xfId="0" applyFont="1" applyFill="1"/>
    <xf numFmtId="4" fontId="1" fillId="0" borderId="0" xfId="0" applyNumberFormat="1" applyFont="1" applyFill="1" applyBorder="1"/>
    <xf numFmtId="0" fontId="2" fillId="0" borderId="0" xfId="0" applyFont="1" applyFill="1" applyBorder="1"/>
    <xf numFmtId="4" fontId="1" fillId="5" borderId="10" xfId="0" applyNumberFormat="1" applyFont="1" applyFill="1" applyBorder="1"/>
    <xf numFmtId="0" fontId="1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" fontId="7" fillId="0" borderId="9" xfId="0" applyNumberFormat="1" applyFont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2" borderId="9" xfId="0" applyNumberFormat="1" applyFont="1" applyFill="1" applyBorder="1"/>
    <xf numFmtId="0" fontId="2" fillId="2" borderId="0" xfId="0" applyFont="1" applyFill="1"/>
    <xf numFmtId="4" fontId="2" fillId="0" borderId="17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Fill="1" applyBorder="1"/>
    <xf numFmtId="4" fontId="2" fillId="0" borderId="17" xfId="0" applyNumberFormat="1" applyFont="1" applyFill="1" applyBorder="1"/>
    <xf numFmtId="4" fontId="8" fillId="0" borderId="9" xfId="0" applyNumberFormat="1" applyFont="1" applyFill="1" applyBorder="1"/>
    <xf numFmtId="4" fontId="1" fillId="0" borderId="9" xfId="0" applyNumberFormat="1" applyFont="1" applyFill="1" applyBorder="1"/>
    <xf numFmtId="0" fontId="6" fillId="2" borderId="0" xfId="0" applyFont="1" applyFill="1"/>
    <xf numFmtId="0" fontId="1" fillId="2" borderId="1" xfId="0" applyFont="1" applyFill="1" applyBorder="1" applyAlignment="1" applyProtection="1">
      <alignment horizontal="center"/>
    </xf>
    <xf numFmtId="4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7B52-115E-43B5-9040-FDF33104FA79}">
  <sheetPr>
    <pageSetUpPr fitToPage="1"/>
  </sheetPr>
  <dimension ref="A2:P58"/>
  <sheetViews>
    <sheetView tabSelected="1" zoomScale="140" zoomScaleNormal="140" workbookViewId="0">
      <pane ySplit="10" topLeftCell="A11" activePane="bottomLeft" state="frozen"/>
      <selection pane="bottomLeft" activeCell="N11" sqref="N11:N14"/>
    </sheetView>
  </sheetViews>
  <sheetFormatPr defaultRowHeight="11.25" x14ac:dyDescent="0.2"/>
  <cols>
    <col min="1" max="1" width="4.85546875" style="1" bestFit="1" customWidth="1"/>
    <col min="2" max="2" width="25.7109375" style="1" customWidth="1"/>
    <col min="3" max="4" width="10.85546875" style="1" customWidth="1"/>
    <col min="5" max="5" width="10.7109375" style="1" customWidth="1"/>
    <col min="6" max="6" width="9.42578125" style="1" customWidth="1"/>
    <col min="7" max="8" width="10.7109375" style="1" customWidth="1"/>
    <col min="9" max="9" width="11.5703125" style="1" customWidth="1"/>
    <col min="10" max="10" width="10.85546875" style="1" customWidth="1"/>
    <col min="11" max="11" width="12" style="1" customWidth="1"/>
    <col min="12" max="12" width="11.28515625" style="1" bestFit="1" customWidth="1"/>
    <col min="13" max="13" width="10.140625" style="1" customWidth="1"/>
    <col min="14" max="14" width="10.85546875" style="1" customWidth="1"/>
    <col min="15" max="15" width="11.42578125" style="1" customWidth="1"/>
    <col min="16" max="16384" width="9.140625" style="1"/>
  </cols>
  <sheetData>
    <row r="2" spans="1:16" ht="16.5" customHeight="1" x14ac:dyDescent="0.25">
      <c r="B2" s="5" t="s">
        <v>109</v>
      </c>
    </row>
    <row r="3" spans="1:16" ht="18.75" customHeight="1" x14ac:dyDescent="0.25">
      <c r="B3" s="5" t="s">
        <v>110</v>
      </c>
      <c r="M3" s="9" t="s">
        <v>97</v>
      </c>
    </row>
    <row r="4" spans="1:16" ht="11.25" customHeight="1" thickBot="1" x14ac:dyDescent="0.25">
      <c r="A4" s="2"/>
      <c r="B4" s="2"/>
      <c r="C4" s="2"/>
      <c r="D4" s="2"/>
    </row>
    <row r="5" spans="1:16" s="27" customFormat="1" ht="10.5" x14ac:dyDescent="0.15">
      <c r="A5" s="21"/>
      <c r="B5" s="22"/>
      <c r="C5" s="23" t="s">
        <v>6</v>
      </c>
      <c r="D5" s="22" t="s">
        <v>92</v>
      </c>
      <c r="E5" s="22" t="s">
        <v>0</v>
      </c>
      <c r="F5" s="23" t="s">
        <v>1</v>
      </c>
      <c r="G5" s="22" t="s">
        <v>2</v>
      </c>
      <c r="H5" s="23" t="s">
        <v>2</v>
      </c>
      <c r="I5" s="22" t="s">
        <v>30</v>
      </c>
      <c r="J5" s="24" t="s">
        <v>29</v>
      </c>
      <c r="K5" s="22" t="s">
        <v>30</v>
      </c>
      <c r="L5" s="23" t="s">
        <v>37</v>
      </c>
      <c r="M5" s="23" t="s">
        <v>41</v>
      </c>
      <c r="N5" s="25" t="s">
        <v>6</v>
      </c>
      <c r="O5" s="26"/>
    </row>
    <row r="6" spans="1:16" s="27" customFormat="1" ht="12.75" customHeight="1" x14ac:dyDescent="0.15">
      <c r="A6" s="28" t="s">
        <v>3</v>
      </c>
      <c r="B6" s="29"/>
      <c r="C6" s="30" t="s">
        <v>101</v>
      </c>
      <c r="D6" s="29" t="s">
        <v>93</v>
      </c>
      <c r="E6" s="29" t="s">
        <v>7</v>
      </c>
      <c r="F6" s="30" t="s">
        <v>11</v>
      </c>
      <c r="G6" s="29" t="s">
        <v>9</v>
      </c>
      <c r="H6" s="30" t="s">
        <v>29</v>
      </c>
      <c r="I6" s="29" t="s">
        <v>31</v>
      </c>
      <c r="J6" s="31" t="s">
        <v>34</v>
      </c>
      <c r="K6" s="29" t="s">
        <v>31</v>
      </c>
      <c r="L6" s="30" t="s">
        <v>38</v>
      </c>
      <c r="M6" s="30" t="s">
        <v>42</v>
      </c>
      <c r="N6" s="32" t="s">
        <v>111</v>
      </c>
      <c r="O6" s="30"/>
    </row>
    <row r="7" spans="1:16" s="27" customFormat="1" ht="12.75" customHeight="1" x14ac:dyDescent="0.15">
      <c r="A7" s="28" t="s">
        <v>4</v>
      </c>
      <c r="B7" s="29" t="s">
        <v>5</v>
      </c>
      <c r="C7" s="30"/>
      <c r="D7" s="29" t="s">
        <v>94</v>
      </c>
      <c r="E7" s="29" t="s">
        <v>8</v>
      </c>
      <c r="F7" s="30">
        <v>2020</v>
      </c>
      <c r="G7" s="29"/>
      <c r="H7" s="30">
        <v>2020</v>
      </c>
      <c r="I7" s="29" t="s">
        <v>102</v>
      </c>
      <c r="J7" s="31" t="s">
        <v>35</v>
      </c>
      <c r="K7" s="29" t="s">
        <v>104</v>
      </c>
      <c r="L7" s="30" t="s">
        <v>39</v>
      </c>
      <c r="M7" s="30" t="s">
        <v>43</v>
      </c>
      <c r="N7" s="29"/>
      <c r="O7" s="30"/>
    </row>
    <row r="8" spans="1:16" s="27" customFormat="1" ht="12.75" customHeight="1" x14ac:dyDescent="0.15">
      <c r="A8" s="28"/>
      <c r="B8" s="29"/>
      <c r="C8" s="30"/>
      <c r="D8" s="29">
        <v>2019</v>
      </c>
      <c r="E8" s="29" t="s">
        <v>10</v>
      </c>
      <c r="F8" s="30"/>
      <c r="G8" s="29"/>
      <c r="H8" s="30"/>
      <c r="I8" s="29" t="s">
        <v>32</v>
      </c>
      <c r="J8" s="31" t="s">
        <v>103</v>
      </c>
      <c r="K8" s="29" t="s">
        <v>36</v>
      </c>
      <c r="L8" s="30" t="s">
        <v>40</v>
      </c>
      <c r="M8" s="30"/>
      <c r="N8" s="29"/>
      <c r="O8" s="30" t="s">
        <v>105</v>
      </c>
    </row>
    <row r="9" spans="1:16" s="27" customFormat="1" ht="13.5" customHeight="1" thickBot="1" x14ac:dyDescent="0.2">
      <c r="A9" s="28"/>
      <c r="B9" s="33"/>
      <c r="C9" s="34"/>
      <c r="D9" s="33"/>
      <c r="E9" s="33">
        <v>2020</v>
      </c>
      <c r="F9" s="34"/>
      <c r="G9" s="33"/>
      <c r="H9" s="34"/>
      <c r="I9" s="33" t="s">
        <v>33</v>
      </c>
      <c r="J9" s="35" t="s">
        <v>114</v>
      </c>
      <c r="K9" s="33" t="s">
        <v>33</v>
      </c>
      <c r="L9" s="34" t="s">
        <v>111</v>
      </c>
      <c r="M9" s="34"/>
      <c r="N9" s="33"/>
      <c r="O9" s="36"/>
      <c r="P9" s="37"/>
    </row>
    <row r="10" spans="1:16" s="27" customFormat="1" thickBot="1" x14ac:dyDescent="0.2">
      <c r="A10" s="38"/>
      <c r="B10" s="39">
        <v>1</v>
      </c>
      <c r="C10" s="38">
        <v>2</v>
      </c>
      <c r="D10" s="38" t="s">
        <v>95</v>
      </c>
      <c r="E10" s="54">
        <v>3</v>
      </c>
      <c r="F10" s="54">
        <v>4</v>
      </c>
      <c r="G10" s="54" t="s">
        <v>96</v>
      </c>
      <c r="H10" s="54">
        <v>6</v>
      </c>
      <c r="I10" s="54">
        <v>7</v>
      </c>
      <c r="J10" s="54">
        <v>8</v>
      </c>
      <c r="K10" s="54">
        <v>9</v>
      </c>
      <c r="L10" s="54">
        <v>10</v>
      </c>
      <c r="M10" s="54">
        <v>11</v>
      </c>
      <c r="N10" s="38" t="s">
        <v>28</v>
      </c>
      <c r="O10" s="40" t="s">
        <v>99</v>
      </c>
      <c r="P10" s="41"/>
    </row>
    <row r="11" spans="1:16" x14ac:dyDescent="0.2">
      <c r="A11" s="4" t="s">
        <v>44</v>
      </c>
      <c r="B11" s="4" t="s">
        <v>12</v>
      </c>
      <c r="C11" s="4">
        <v>199.22</v>
      </c>
      <c r="D11" s="42"/>
      <c r="E11" s="11">
        <v>3600</v>
      </c>
      <c r="F11" s="11">
        <v>0</v>
      </c>
      <c r="G11" s="11">
        <f>C11+E11+F11+D11</f>
        <v>3799.22</v>
      </c>
      <c r="H11" s="8">
        <v>3799.22</v>
      </c>
      <c r="I11" s="8">
        <f>H11/(E11+F11)*100</f>
        <v>105.53388888888888</v>
      </c>
      <c r="J11" s="8">
        <v>3600</v>
      </c>
      <c r="K11" s="8">
        <f>J11/(E11+F11)*100</f>
        <v>100</v>
      </c>
      <c r="L11" s="8">
        <v>0</v>
      </c>
      <c r="M11" s="8">
        <v>0</v>
      </c>
      <c r="N11" s="13">
        <f t="shared" ref="N11:N51" si="0">G11-H11</f>
        <v>0</v>
      </c>
      <c r="O11" s="11">
        <f>E11+F11</f>
        <v>3600</v>
      </c>
      <c r="P11" s="17"/>
    </row>
    <row r="12" spans="1:16" x14ac:dyDescent="0.2">
      <c r="A12" s="4" t="s">
        <v>45</v>
      </c>
      <c r="B12" s="4" t="s">
        <v>13</v>
      </c>
      <c r="C12" s="4">
        <v>2492584.85</v>
      </c>
      <c r="D12" s="42"/>
      <c r="E12" s="11">
        <v>9929244.5</v>
      </c>
      <c r="F12" s="11">
        <v>79322.28</v>
      </c>
      <c r="G12" s="11">
        <f>C12+E12+F12+D12</f>
        <v>12501151.629999999</v>
      </c>
      <c r="H12" s="8">
        <v>5626821.5499999998</v>
      </c>
      <c r="I12" s="8">
        <f>H12/(E12+F12)*100</f>
        <v>56.220053017421144</v>
      </c>
      <c r="J12" s="8">
        <v>5219647.93</v>
      </c>
      <c r="K12" s="8">
        <f>J12/(E12+F12)*100</f>
        <v>52.151801998567471</v>
      </c>
      <c r="L12" s="8">
        <v>6867351.4699999997</v>
      </c>
      <c r="M12" s="8">
        <v>6978.61</v>
      </c>
      <c r="N12" s="13">
        <f t="shared" si="0"/>
        <v>6874330.0799999991</v>
      </c>
      <c r="O12" s="11">
        <f>E12+F12</f>
        <v>10008566.779999999</v>
      </c>
      <c r="P12" s="46"/>
    </row>
    <row r="13" spans="1:16" x14ac:dyDescent="0.2">
      <c r="A13" s="4" t="s">
        <v>46</v>
      </c>
      <c r="B13" s="4" t="s">
        <v>14</v>
      </c>
      <c r="C13" s="14">
        <v>201271.9</v>
      </c>
      <c r="D13" s="43"/>
      <c r="E13" s="11">
        <v>1865377.91</v>
      </c>
      <c r="F13" s="11">
        <v>10779.4</v>
      </c>
      <c r="G13" s="11">
        <f>C13+E13+F13+D13</f>
        <v>2077429.2099999997</v>
      </c>
      <c r="H13" s="8">
        <v>1887176.09</v>
      </c>
      <c r="I13" s="8">
        <f>H13/(E13+F13)*100</f>
        <v>100.58730576275612</v>
      </c>
      <c r="J13" s="8">
        <v>1863403.07</v>
      </c>
      <c r="K13" s="8">
        <f>J13/(E13+F13)*100</f>
        <v>99.320193465013887</v>
      </c>
      <c r="L13" s="8">
        <v>179930.53</v>
      </c>
      <c r="M13" s="8">
        <v>10322.59</v>
      </c>
      <c r="N13" s="13">
        <f t="shared" si="0"/>
        <v>190253.11999999965</v>
      </c>
      <c r="O13" s="11">
        <f t="shared" ref="O13:O52" si="1">E13+F13</f>
        <v>1876157.3099999998</v>
      </c>
      <c r="P13" s="17"/>
    </row>
    <row r="14" spans="1:16" x14ac:dyDescent="0.2">
      <c r="A14" s="4" t="s">
        <v>47</v>
      </c>
      <c r="B14" s="4" t="s">
        <v>70</v>
      </c>
      <c r="C14" s="4">
        <v>0</v>
      </c>
      <c r="D14" s="42"/>
      <c r="E14" s="11"/>
      <c r="F14" s="11"/>
      <c r="G14" s="11">
        <f>C14+E14+F14+D14</f>
        <v>0</v>
      </c>
      <c r="H14" s="8"/>
      <c r="I14" s="8"/>
      <c r="J14" s="8"/>
      <c r="K14" s="8" t="e">
        <f>J14/(E14+F14)*100</f>
        <v>#DIV/0!</v>
      </c>
      <c r="L14" s="8"/>
      <c r="M14" s="8"/>
      <c r="N14" s="13">
        <f t="shared" si="0"/>
        <v>0</v>
      </c>
      <c r="O14" s="11">
        <f t="shared" si="1"/>
        <v>0</v>
      </c>
      <c r="P14" s="17"/>
    </row>
    <row r="15" spans="1:16" x14ac:dyDescent="0.2">
      <c r="A15" s="11" t="s">
        <v>89</v>
      </c>
      <c r="B15" s="51" t="s">
        <v>119</v>
      </c>
      <c r="C15" s="52">
        <f>C16+C20+C24</f>
        <v>1296427.7399999998</v>
      </c>
      <c r="D15" s="52">
        <v>0</v>
      </c>
      <c r="E15" s="52">
        <f>E16+E20</f>
        <v>10934248.48</v>
      </c>
      <c r="F15" s="52">
        <f>F16+F20</f>
        <v>80030.23000000001</v>
      </c>
      <c r="G15" s="52">
        <f>G16+G20+G24</f>
        <v>12310706.450000001</v>
      </c>
      <c r="H15" s="52">
        <f>H16+H20+H24</f>
        <v>10433417.67</v>
      </c>
      <c r="I15" s="8">
        <f t="shared" ref="I15:I52" si="2">H15/(E15+F15)*100</f>
        <v>94.726290705966704</v>
      </c>
      <c r="J15" s="52">
        <f>J16+J20+J24</f>
        <v>9997634.7400000002</v>
      </c>
      <c r="K15" s="8">
        <f t="shared" ref="K15:K36" si="3">J15/(E15+F15)*100</f>
        <v>90.769763533612263</v>
      </c>
      <c r="L15" s="52">
        <f>L16+L20+L24</f>
        <v>2038507.4900000002</v>
      </c>
      <c r="M15" s="52">
        <v>161218.71</v>
      </c>
      <c r="N15" s="52">
        <f>N16+N20+N24</f>
        <v>1877288.7799999998</v>
      </c>
      <c r="O15" s="52">
        <f>O16+O20+O24</f>
        <v>11014278.710000001</v>
      </c>
      <c r="P15" s="17"/>
    </row>
    <row r="16" spans="1:16" x14ac:dyDescent="0.2">
      <c r="A16" s="11"/>
      <c r="B16" s="52" t="s">
        <v>118</v>
      </c>
      <c r="C16" s="52">
        <f t="shared" ref="C16:H16" si="4">C17+C18+C19</f>
        <v>1475368.3699999999</v>
      </c>
      <c r="D16" s="52">
        <f t="shared" si="4"/>
        <v>0</v>
      </c>
      <c r="E16" s="52">
        <f t="shared" si="4"/>
        <v>7928747.2999999998</v>
      </c>
      <c r="F16" s="52">
        <f t="shared" si="4"/>
        <v>73222.040000000008</v>
      </c>
      <c r="G16" s="52">
        <f t="shared" si="4"/>
        <v>9477337.7100000009</v>
      </c>
      <c r="H16" s="52">
        <f t="shared" si="4"/>
        <v>7698204.5700000003</v>
      </c>
      <c r="I16" s="8">
        <f t="shared" si="2"/>
        <v>96.203874857635981</v>
      </c>
      <c r="J16" s="52">
        <f>J17+J18+J19</f>
        <v>7260759.7400000002</v>
      </c>
      <c r="K16" s="8">
        <f t="shared" si="3"/>
        <v>90.73716021011397</v>
      </c>
      <c r="L16" s="52">
        <f>L17+L18+L19</f>
        <v>1779133.1400000001</v>
      </c>
      <c r="M16" s="52">
        <f>M17+M18+M19</f>
        <v>0</v>
      </c>
      <c r="N16" s="52">
        <f>N17+N18+N19</f>
        <v>1779133.1399999997</v>
      </c>
      <c r="O16" s="52">
        <f>O17+O18+O19</f>
        <v>8001969.3399999999</v>
      </c>
      <c r="P16" s="17"/>
    </row>
    <row r="17" spans="1:16" x14ac:dyDescent="0.2">
      <c r="A17" s="11"/>
      <c r="B17" s="11" t="s">
        <v>100</v>
      </c>
      <c r="C17" s="11">
        <v>422344.11</v>
      </c>
      <c r="D17" s="11"/>
      <c r="E17" s="11">
        <v>2540070.21</v>
      </c>
      <c r="F17" s="11">
        <v>19372.25</v>
      </c>
      <c r="G17" s="11">
        <f>C17+E17+F17+D17</f>
        <v>2981786.57</v>
      </c>
      <c r="H17" s="8">
        <v>2490195.83</v>
      </c>
      <c r="I17" s="8">
        <f t="shared" si="2"/>
        <v>97.294464279536882</v>
      </c>
      <c r="J17" s="8">
        <v>2332559.4300000002</v>
      </c>
      <c r="K17" s="8">
        <f t="shared" si="3"/>
        <v>91.135451038817266</v>
      </c>
      <c r="L17" s="8">
        <v>491590.74</v>
      </c>
      <c r="M17" s="8"/>
      <c r="N17" s="8">
        <f t="shared" si="0"/>
        <v>491590.73999999976</v>
      </c>
      <c r="O17" s="11">
        <f t="shared" si="1"/>
        <v>2559442.46</v>
      </c>
      <c r="P17" s="17"/>
    </row>
    <row r="18" spans="1:16" x14ac:dyDescent="0.2">
      <c r="A18" s="11"/>
      <c r="B18" s="11" t="s">
        <v>15</v>
      </c>
      <c r="C18" s="11">
        <v>922829.75</v>
      </c>
      <c r="D18" s="11"/>
      <c r="E18" s="11">
        <v>4791477.0599999996</v>
      </c>
      <c r="F18" s="11">
        <v>47868.69</v>
      </c>
      <c r="G18" s="11">
        <f>C18+E18+F18+D18</f>
        <v>5762175.5</v>
      </c>
      <c r="H18" s="8">
        <v>4578937.41</v>
      </c>
      <c r="I18" s="8">
        <f t="shared" si="2"/>
        <v>94.618935007898543</v>
      </c>
      <c r="J18" s="8">
        <v>4419585.74</v>
      </c>
      <c r="K18" s="8">
        <f t="shared" si="3"/>
        <v>91.326100020855094</v>
      </c>
      <c r="L18" s="8">
        <v>1183238.0900000001</v>
      </c>
      <c r="M18" s="8"/>
      <c r="N18" s="8">
        <f t="shared" si="0"/>
        <v>1183238.0899999999</v>
      </c>
      <c r="O18" s="11">
        <f t="shared" si="1"/>
        <v>4839345.75</v>
      </c>
      <c r="P18" s="17"/>
    </row>
    <row r="19" spans="1:16" x14ac:dyDescent="0.2">
      <c r="A19" s="11"/>
      <c r="B19" s="11" t="s">
        <v>68</v>
      </c>
      <c r="C19" s="11">
        <v>130194.51</v>
      </c>
      <c r="D19" s="11"/>
      <c r="E19" s="11">
        <v>597200.03</v>
      </c>
      <c r="F19" s="11">
        <v>5981.1</v>
      </c>
      <c r="G19" s="11">
        <f>C19+E19+F19+D19</f>
        <v>733375.64</v>
      </c>
      <c r="H19" s="8">
        <v>629071.32999999996</v>
      </c>
      <c r="I19" s="8">
        <f t="shared" si="2"/>
        <v>104.29227618576198</v>
      </c>
      <c r="J19" s="8">
        <v>508614.57</v>
      </c>
      <c r="K19" s="8">
        <f t="shared" si="3"/>
        <v>84.322029437492517</v>
      </c>
      <c r="L19" s="8">
        <v>104304.31</v>
      </c>
      <c r="M19" s="8"/>
      <c r="N19" s="8">
        <f t="shared" si="0"/>
        <v>104304.31000000006</v>
      </c>
      <c r="O19" s="11">
        <f t="shared" si="1"/>
        <v>603181.13</v>
      </c>
      <c r="P19" s="17"/>
    </row>
    <row r="20" spans="1:16" x14ac:dyDescent="0.2">
      <c r="A20" s="11"/>
      <c r="B20" s="51" t="s">
        <v>117</v>
      </c>
      <c r="C20" s="52">
        <f>C21+C22+C23</f>
        <v>0</v>
      </c>
      <c r="D20" s="52"/>
      <c r="E20" s="52">
        <f t="shared" ref="E20:O20" si="5">E21+E22+E23</f>
        <v>3005501.18</v>
      </c>
      <c r="F20" s="52">
        <f t="shared" si="5"/>
        <v>6808.1900000000005</v>
      </c>
      <c r="G20" s="52">
        <f t="shared" si="5"/>
        <v>3012309.37</v>
      </c>
      <c r="H20" s="52">
        <f t="shared" si="5"/>
        <v>2752935.0199999996</v>
      </c>
      <c r="I20" s="8">
        <f t="shared" si="2"/>
        <v>91.389518202109471</v>
      </c>
      <c r="J20" s="52">
        <f t="shared" si="5"/>
        <v>2752935.0199999996</v>
      </c>
      <c r="K20" s="8">
        <f t="shared" si="3"/>
        <v>91.389518202109471</v>
      </c>
      <c r="L20" s="52">
        <f t="shared" si="5"/>
        <v>259374.35</v>
      </c>
      <c r="M20" s="52">
        <f t="shared" si="5"/>
        <v>0</v>
      </c>
      <c r="N20" s="52">
        <f t="shared" si="5"/>
        <v>259374.35000000015</v>
      </c>
      <c r="O20" s="52">
        <f t="shared" si="5"/>
        <v>3012309.37</v>
      </c>
      <c r="P20" s="17"/>
    </row>
    <row r="21" spans="1:16" x14ac:dyDescent="0.2">
      <c r="A21" s="11"/>
      <c r="B21" s="11" t="s">
        <v>106</v>
      </c>
      <c r="C21" s="11">
        <v>0</v>
      </c>
      <c r="D21" s="11"/>
      <c r="E21" s="11">
        <v>1613793.2</v>
      </c>
      <c r="F21" s="11">
        <v>3466.99</v>
      </c>
      <c r="G21" s="11">
        <f t="shared" ref="G21:G23" si="6">C21+E21+F21+D21</f>
        <v>1617260.19</v>
      </c>
      <c r="H21" s="8">
        <v>1475441.88</v>
      </c>
      <c r="I21" s="8">
        <f t="shared" si="2"/>
        <v>91.230952763389297</v>
      </c>
      <c r="J21" s="8">
        <v>1475441.88</v>
      </c>
      <c r="K21" s="8">
        <f t="shared" si="3"/>
        <v>91.230952763389297</v>
      </c>
      <c r="L21" s="8">
        <v>141818.31</v>
      </c>
      <c r="M21" s="8"/>
      <c r="N21" s="8">
        <f t="shared" si="0"/>
        <v>141818.31000000006</v>
      </c>
      <c r="O21" s="11">
        <f t="shared" si="1"/>
        <v>1617260.19</v>
      </c>
      <c r="P21" s="17"/>
    </row>
    <row r="22" spans="1:16" x14ac:dyDescent="0.2">
      <c r="A22" s="11"/>
      <c r="B22" s="11" t="s">
        <v>107</v>
      </c>
      <c r="C22" s="11">
        <v>0</v>
      </c>
      <c r="D22" s="11"/>
      <c r="E22" s="11">
        <v>1246075.6200000001</v>
      </c>
      <c r="F22" s="11">
        <v>2696.19</v>
      </c>
      <c r="G22" s="11">
        <f t="shared" si="6"/>
        <v>1248771.81</v>
      </c>
      <c r="H22" s="8">
        <v>1156045.93</v>
      </c>
      <c r="I22" s="8">
        <f t="shared" si="2"/>
        <v>92.574633791581178</v>
      </c>
      <c r="J22" s="8">
        <v>1156045.93</v>
      </c>
      <c r="K22" s="8">
        <f t="shared" si="3"/>
        <v>92.574633791581178</v>
      </c>
      <c r="L22" s="8">
        <v>92725.88</v>
      </c>
      <c r="M22" s="8"/>
      <c r="N22" s="8">
        <f t="shared" si="0"/>
        <v>92725.880000000121</v>
      </c>
      <c r="O22" s="11">
        <f t="shared" si="1"/>
        <v>1248771.81</v>
      </c>
      <c r="P22" s="17"/>
    </row>
    <row r="23" spans="1:16" x14ac:dyDescent="0.2">
      <c r="A23" s="11"/>
      <c r="B23" s="11" t="s">
        <v>108</v>
      </c>
      <c r="C23" s="11">
        <v>0</v>
      </c>
      <c r="D23" s="11"/>
      <c r="E23" s="11">
        <v>145632.35999999999</v>
      </c>
      <c r="F23" s="11">
        <v>645.01</v>
      </c>
      <c r="G23" s="11">
        <f t="shared" si="6"/>
        <v>146277.37</v>
      </c>
      <c r="H23" s="8">
        <v>121447.21</v>
      </c>
      <c r="I23" s="8">
        <f t="shared" si="2"/>
        <v>83.025289557776432</v>
      </c>
      <c r="J23" s="8">
        <v>121447.21</v>
      </c>
      <c r="K23" s="8">
        <f t="shared" si="3"/>
        <v>83.025289557776432</v>
      </c>
      <c r="L23" s="8">
        <v>24830.16</v>
      </c>
      <c r="M23" s="8"/>
      <c r="N23" s="8">
        <f t="shared" si="0"/>
        <v>24830.159999999989</v>
      </c>
      <c r="O23" s="11">
        <f t="shared" si="1"/>
        <v>146277.37</v>
      </c>
      <c r="P23" s="17"/>
    </row>
    <row r="24" spans="1:16" ht="16.5" customHeight="1" x14ac:dyDescent="0.2">
      <c r="A24" s="11"/>
      <c r="B24" s="11" t="s">
        <v>16</v>
      </c>
      <c r="C24" s="11">
        <v>-178940.63</v>
      </c>
      <c r="D24" s="11">
        <v>0</v>
      </c>
      <c r="E24" s="11"/>
      <c r="F24" s="11"/>
      <c r="G24" s="11">
        <f>C24+E24+F24+D24</f>
        <v>-178940.63</v>
      </c>
      <c r="H24" s="8">
        <v>-17721.919999999998</v>
      </c>
      <c r="I24" s="8" t="e">
        <f t="shared" si="2"/>
        <v>#DIV/0!</v>
      </c>
      <c r="J24" s="8">
        <v>-16060.02</v>
      </c>
      <c r="K24" s="8" t="e">
        <f t="shared" si="3"/>
        <v>#DIV/0!</v>
      </c>
      <c r="L24" s="8"/>
      <c r="M24" s="8"/>
      <c r="N24" s="8">
        <f>G24-H24</f>
        <v>-161218.71000000002</v>
      </c>
      <c r="O24" s="11">
        <f t="shared" si="1"/>
        <v>0</v>
      </c>
      <c r="P24" s="17"/>
    </row>
    <row r="25" spans="1:16" x14ac:dyDescent="0.2">
      <c r="A25" s="4" t="s">
        <v>48</v>
      </c>
      <c r="B25" s="4" t="s">
        <v>17</v>
      </c>
      <c r="C25" s="4">
        <v>74312.19</v>
      </c>
      <c r="D25" s="42"/>
      <c r="E25" s="11">
        <v>447616.56</v>
      </c>
      <c r="F25" s="11">
        <v>1961.96</v>
      </c>
      <c r="G25" s="11">
        <f>C25+E25+F25+D25</f>
        <v>523890.71</v>
      </c>
      <c r="H25" s="8">
        <v>444888.24</v>
      </c>
      <c r="I25" s="8">
        <f t="shared" si="2"/>
        <v>98.956738413570108</v>
      </c>
      <c r="J25" s="8">
        <v>434037.62</v>
      </c>
      <c r="K25" s="8">
        <f t="shared" si="3"/>
        <v>96.543228978110434</v>
      </c>
      <c r="L25" s="8">
        <v>74975.05</v>
      </c>
      <c r="M25" s="8">
        <v>4027.42</v>
      </c>
      <c r="N25" s="13">
        <f t="shared" si="0"/>
        <v>79002.47000000003</v>
      </c>
      <c r="O25" s="11">
        <f t="shared" si="1"/>
        <v>449578.52</v>
      </c>
      <c r="P25" s="17"/>
    </row>
    <row r="26" spans="1:16" x14ac:dyDescent="0.2">
      <c r="A26" s="4" t="s">
        <v>49</v>
      </c>
      <c r="B26" s="4" t="s">
        <v>59</v>
      </c>
      <c r="C26" s="4">
        <v>0</v>
      </c>
      <c r="D26" s="4"/>
      <c r="E26" s="11">
        <v>13452.03</v>
      </c>
      <c r="F26" s="11">
        <v>0</v>
      </c>
      <c r="G26" s="11">
        <f t="shared" ref="G26:G51" si="7">C26+E26+F26+D26</f>
        <v>13452.03</v>
      </c>
      <c r="H26" s="8">
        <v>13452.03</v>
      </c>
      <c r="I26" s="8">
        <f t="shared" si="2"/>
        <v>100</v>
      </c>
      <c r="J26" s="8">
        <v>13452.03</v>
      </c>
      <c r="K26" s="8">
        <f t="shared" si="3"/>
        <v>100</v>
      </c>
      <c r="L26" s="8">
        <v>0</v>
      </c>
      <c r="M26" s="8">
        <v>0</v>
      </c>
      <c r="N26" s="13">
        <f t="shared" si="0"/>
        <v>0</v>
      </c>
      <c r="O26" s="11">
        <f t="shared" si="1"/>
        <v>13452.03</v>
      </c>
      <c r="P26" s="17"/>
    </row>
    <row r="27" spans="1:16" s="17" customFormat="1" x14ac:dyDescent="0.2">
      <c r="A27" s="11" t="s">
        <v>50</v>
      </c>
      <c r="B27" s="11" t="s">
        <v>18</v>
      </c>
      <c r="C27" s="11">
        <v>0</v>
      </c>
      <c r="D27" s="44"/>
      <c r="E27" s="11">
        <v>10200</v>
      </c>
      <c r="F27" s="11">
        <v>0</v>
      </c>
      <c r="G27" s="11">
        <f t="shared" si="7"/>
        <v>10200</v>
      </c>
      <c r="H27" s="8">
        <v>10200</v>
      </c>
      <c r="I27" s="8">
        <f t="shared" si="2"/>
        <v>100</v>
      </c>
      <c r="J27" s="8">
        <v>10200</v>
      </c>
      <c r="K27" s="8">
        <f t="shared" si="3"/>
        <v>100</v>
      </c>
      <c r="L27" s="8">
        <v>0</v>
      </c>
      <c r="M27" s="8">
        <v>0</v>
      </c>
      <c r="N27" s="13">
        <f>G27-H27</f>
        <v>0</v>
      </c>
      <c r="O27" s="11">
        <f t="shared" si="1"/>
        <v>10200</v>
      </c>
    </row>
    <row r="28" spans="1:16" x14ac:dyDescent="0.2">
      <c r="A28" s="4" t="s">
        <v>51</v>
      </c>
      <c r="B28" s="10" t="s">
        <v>19</v>
      </c>
      <c r="C28" s="4">
        <v>28.19</v>
      </c>
      <c r="D28" s="42"/>
      <c r="E28" s="11">
        <v>15286.17</v>
      </c>
      <c r="F28" s="11">
        <v>-21.49</v>
      </c>
      <c r="G28" s="11">
        <f t="shared" si="7"/>
        <v>15292.87</v>
      </c>
      <c r="H28" s="8">
        <v>15289.16</v>
      </c>
      <c r="I28" s="8">
        <f t="shared" si="2"/>
        <v>100.16037021411519</v>
      </c>
      <c r="J28" s="8">
        <v>15286.69</v>
      </c>
      <c r="K28" s="8">
        <f t="shared" si="3"/>
        <v>100.14418906914524</v>
      </c>
      <c r="L28" s="8">
        <v>3.71</v>
      </c>
      <c r="M28" s="8">
        <v>0</v>
      </c>
      <c r="N28" s="13">
        <f t="shared" si="0"/>
        <v>3.7100000000009459</v>
      </c>
      <c r="O28" s="11">
        <f t="shared" si="1"/>
        <v>15264.68</v>
      </c>
      <c r="P28" s="17"/>
    </row>
    <row r="29" spans="1:16" x14ac:dyDescent="0.2">
      <c r="A29" s="4" t="s">
        <v>52</v>
      </c>
      <c r="B29" s="4" t="s">
        <v>60</v>
      </c>
      <c r="C29" s="4">
        <v>23625</v>
      </c>
      <c r="D29" s="42"/>
      <c r="E29" s="11">
        <v>1119190</v>
      </c>
      <c r="F29" s="11">
        <v>0</v>
      </c>
      <c r="G29" s="11">
        <f t="shared" si="7"/>
        <v>1142815</v>
      </c>
      <c r="H29" s="8">
        <v>1120315</v>
      </c>
      <c r="I29" s="8">
        <f t="shared" si="2"/>
        <v>100.10051912543894</v>
      </c>
      <c r="J29" s="8">
        <v>1117315</v>
      </c>
      <c r="K29" s="8">
        <f t="shared" si="3"/>
        <v>99.832468124268445</v>
      </c>
      <c r="L29" s="8">
        <v>22500</v>
      </c>
      <c r="M29" s="13">
        <v>0</v>
      </c>
      <c r="N29" s="13">
        <f t="shared" si="0"/>
        <v>22500</v>
      </c>
      <c r="O29" s="11">
        <f t="shared" si="1"/>
        <v>1119190</v>
      </c>
      <c r="P29" s="17"/>
    </row>
    <row r="30" spans="1:16" x14ac:dyDescent="0.2">
      <c r="A30" s="4" t="s">
        <v>53</v>
      </c>
      <c r="B30" s="4" t="s">
        <v>98</v>
      </c>
      <c r="C30" s="4">
        <v>0</v>
      </c>
      <c r="D30" s="42"/>
      <c r="E30" s="10">
        <v>280058.82</v>
      </c>
      <c r="F30" s="11">
        <v>0</v>
      </c>
      <c r="G30" s="11">
        <f t="shared" si="7"/>
        <v>280058.82</v>
      </c>
      <c r="H30" s="8">
        <v>280058.82</v>
      </c>
      <c r="I30" s="8">
        <f t="shared" si="2"/>
        <v>100</v>
      </c>
      <c r="J30" s="8">
        <v>280058.82</v>
      </c>
      <c r="K30" s="8">
        <f t="shared" si="3"/>
        <v>100</v>
      </c>
      <c r="L30" s="8">
        <v>0</v>
      </c>
      <c r="M30" s="13">
        <v>0</v>
      </c>
      <c r="N30" s="13">
        <f t="shared" si="0"/>
        <v>0</v>
      </c>
      <c r="O30" s="11">
        <f t="shared" si="1"/>
        <v>280058.82</v>
      </c>
      <c r="P30" s="17"/>
    </row>
    <row r="31" spans="1:16" x14ac:dyDescent="0.2">
      <c r="A31" s="4" t="s">
        <v>54</v>
      </c>
      <c r="B31" s="4" t="s">
        <v>87</v>
      </c>
      <c r="C31" s="4">
        <v>-84078.46</v>
      </c>
      <c r="D31" s="42"/>
      <c r="E31" s="11">
        <v>0</v>
      </c>
      <c r="F31" s="11">
        <v>0</v>
      </c>
      <c r="G31" s="11">
        <f t="shared" si="7"/>
        <v>-84078.46</v>
      </c>
      <c r="H31" s="8">
        <v>-73886.86</v>
      </c>
      <c r="I31" s="8" t="e">
        <f t="shared" si="2"/>
        <v>#DIV/0!</v>
      </c>
      <c r="J31" s="8">
        <v>10191.6</v>
      </c>
      <c r="K31" s="8" t="e">
        <f t="shared" si="3"/>
        <v>#DIV/0!</v>
      </c>
      <c r="L31" s="8">
        <v>0</v>
      </c>
      <c r="M31" s="8">
        <v>10191.6</v>
      </c>
      <c r="N31" s="13">
        <f t="shared" si="0"/>
        <v>-10191.600000000006</v>
      </c>
      <c r="O31" s="11">
        <f t="shared" si="1"/>
        <v>0</v>
      </c>
      <c r="P31" s="17"/>
    </row>
    <row r="32" spans="1:16" x14ac:dyDescent="0.2">
      <c r="A32" s="10" t="s">
        <v>55</v>
      </c>
      <c r="B32" s="10" t="s">
        <v>20</v>
      </c>
      <c r="C32" s="10">
        <v>39630.629999999997</v>
      </c>
      <c r="D32" s="45"/>
      <c r="E32" s="10">
        <v>1770066.37</v>
      </c>
      <c r="F32" s="10">
        <v>1216.1199999999999</v>
      </c>
      <c r="G32" s="10">
        <f t="shared" si="7"/>
        <v>1810913.12</v>
      </c>
      <c r="H32" s="13">
        <v>1797260.01</v>
      </c>
      <c r="I32" s="13">
        <f t="shared" si="2"/>
        <v>101.46659384636042</v>
      </c>
      <c r="J32" s="13">
        <v>1780173.04</v>
      </c>
      <c r="K32" s="13">
        <f t="shared" si="3"/>
        <v>100.50192727869171</v>
      </c>
      <c r="L32" s="13">
        <v>13138.02</v>
      </c>
      <c r="M32" s="13">
        <v>515.09</v>
      </c>
      <c r="N32" s="13">
        <f t="shared" si="0"/>
        <v>13653.110000000102</v>
      </c>
      <c r="O32" s="10">
        <f t="shared" si="1"/>
        <v>1771282.4900000002</v>
      </c>
      <c r="P32" s="46"/>
    </row>
    <row r="33" spans="1:16" x14ac:dyDescent="0.2">
      <c r="A33" s="4" t="s">
        <v>56</v>
      </c>
      <c r="B33" s="4" t="s">
        <v>21</v>
      </c>
      <c r="C33" s="4">
        <v>0</v>
      </c>
      <c r="D33" s="42"/>
      <c r="E33" s="11">
        <v>0</v>
      </c>
      <c r="F33" s="11">
        <v>0</v>
      </c>
      <c r="G33" s="11">
        <f t="shared" si="7"/>
        <v>0</v>
      </c>
      <c r="H33" s="13">
        <v>0</v>
      </c>
      <c r="I33" s="8" t="e">
        <f t="shared" si="2"/>
        <v>#DIV/0!</v>
      </c>
      <c r="J33" s="8">
        <v>0</v>
      </c>
      <c r="K33" s="8" t="e">
        <f t="shared" si="3"/>
        <v>#DIV/0!</v>
      </c>
      <c r="L33" s="8">
        <v>0</v>
      </c>
      <c r="M33" s="8">
        <v>0</v>
      </c>
      <c r="N33" s="13">
        <f t="shared" si="0"/>
        <v>0</v>
      </c>
      <c r="O33" s="11">
        <f t="shared" si="1"/>
        <v>0</v>
      </c>
      <c r="P33" s="17"/>
    </row>
    <row r="34" spans="1:16" x14ac:dyDescent="0.2">
      <c r="A34" s="10" t="s">
        <v>57</v>
      </c>
      <c r="B34" s="10" t="s">
        <v>61</v>
      </c>
      <c r="C34" s="14">
        <v>1485066.36</v>
      </c>
      <c r="D34" s="43"/>
      <c r="E34" s="11">
        <v>1780453.32</v>
      </c>
      <c r="F34" s="11">
        <v>-1485.95</v>
      </c>
      <c r="G34" s="11">
        <f t="shared" si="7"/>
        <v>3264033.73</v>
      </c>
      <c r="H34" s="8">
        <v>1766482.5</v>
      </c>
      <c r="I34" s="8">
        <f t="shared" si="2"/>
        <v>99.298195671795824</v>
      </c>
      <c r="J34" s="8">
        <v>1751134.56</v>
      </c>
      <c r="K34" s="8">
        <f t="shared" si="3"/>
        <v>98.435451348385328</v>
      </c>
      <c r="L34" s="8">
        <v>1490038.06</v>
      </c>
      <c r="M34" s="8">
        <v>7513.17</v>
      </c>
      <c r="N34" s="13">
        <f t="shared" si="0"/>
        <v>1497551.23</v>
      </c>
      <c r="O34" s="11">
        <f t="shared" si="1"/>
        <v>1778967.37</v>
      </c>
      <c r="P34" s="17"/>
    </row>
    <row r="35" spans="1:16" x14ac:dyDescent="0.2">
      <c r="A35" s="4" t="s">
        <v>58</v>
      </c>
      <c r="B35" s="10" t="s">
        <v>62</v>
      </c>
      <c r="C35" s="4">
        <v>1442775.5</v>
      </c>
      <c r="D35" s="42"/>
      <c r="E35" s="11">
        <v>412725.28</v>
      </c>
      <c r="F35" s="10">
        <v>-4487.68</v>
      </c>
      <c r="G35" s="11">
        <f t="shared" si="7"/>
        <v>1851013.1</v>
      </c>
      <c r="H35" s="8">
        <v>832832.58</v>
      </c>
      <c r="I35" s="8">
        <f t="shared" si="2"/>
        <v>204.00682837641602</v>
      </c>
      <c r="J35" s="8">
        <v>504810.43</v>
      </c>
      <c r="K35" s="8">
        <f t="shared" si="3"/>
        <v>123.65603511288523</v>
      </c>
      <c r="L35" s="8">
        <v>1018180.52</v>
      </c>
      <c r="M35" s="8">
        <v>0</v>
      </c>
      <c r="N35" s="13">
        <f t="shared" si="0"/>
        <v>1018180.5200000001</v>
      </c>
      <c r="O35" s="11">
        <f t="shared" si="1"/>
        <v>408237.60000000003</v>
      </c>
      <c r="P35" s="17"/>
    </row>
    <row r="36" spans="1:16" x14ac:dyDescent="0.2">
      <c r="A36" s="4" t="s">
        <v>74</v>
      </c>
      <c r="B36" s="4" t="s">
        <v>69</v>
      </c>
      <c r="C36" s="4">
        <v>0</v>
      </c>
      <c r="D36" s="42"/>
      <c r="E36" s="11">
        <v>837571.37</v>
      </c>
      <c r="F36" s="11">
        <v>0</v>
      </c>
      <c r="G36" s="11">
        <f t="shared" si="7"/>
        <v>837571.37</v>
      </c>
      <c r="H36" s="8">
        <v>837571.37</v>
      </c>
      <c r="I36" s="8">
        <f t="shared" si="2"/>
        <v>100</v>
      </c>
      <c r="J36" s="8">
        <v>837571.37</v>
      </c>
      <c r="K36" s="8">
        <f t="shared" si="3"/>
        <v>100</v>
      </c>
      <c r="L36" s="8">
        <v>0</v>
      </c>
      <c r="M36" s="8">
        <v>0</v>
      </c>
      <c r="N36" s="13">
        <f t="shared" si="0"/>
        <v>0</v>
      </c>
      <c r="O36" s="11">
        <f t="shared" si="1"/>
        <v>837571.37</v>
      </c>
      <c r="P36" s="17"/>
    </row>
    <row r="37" spans="1:16" x14ac:dyDescent="0.2">
      <c r="A37" s="4" t="s">
        <v>75</v>
      </c>
      <c r="B37" s="4" t="s">
        <v>71</v>
      </c>
      <c r="C37" s="4">
        <v>0</v>
      </c>
      <c r="D37" s="42"/>
      <c r="E37" s="11">
        <v>3997.28</v>
      </c>
      <c r="F37" s="11">
        <v>0</v>
      </c>
      <c r="G37" s="11">
        <f t="shared" si="7"/>
        <v>3997.28</v>
      </c>
      <c r="H37" s="8">
        <v>3997.28</v>
      </c>
      <c r="I37" s="8">
        <f t="shared" si="2"/>
        <v>100</v>
      </c>
      <c r="J37" s="8">
        <v>3997.28</v>
      </c>
      <c r="K37" s="8">
        <f>J37/(E37+F37)*100</f>
        <v>100</v>
      </c>
      <c r="L37" s="8">
        <v>0</v>
      </c>
      <c r="M37" s="8">
        <v>0</v>
      </c>
      <c r="N37" s="13">
        <f t="shared" si="0"/>
        <v>0</v>
      </c>
      <c r="O37" s="11">
        <f t="shared" si="1"/>
        <v>3997.28</v>
      </c>
      <c r="P37" s="17"/>
    </row>
    <row r="38" spans="1:16" x14ac:dyDescent="0.2">
      <c r="A38" s="4" t="s">
        <v>76</v>
      </c>
      <c r="B38" s="10" t="s">
        <v>63</v>
      </c>
      <c r="C38" s="4">
        <v>76992.240000000005</v>
      </c>
      <c r="D38" s="4"/>
      <c r="E38" s="11">
        <v>494799.58</v>
      </c>
      <c r="F38" s="11">
        <v>-2521.46</v>
      </c>
      <c r="G38" s="11">
        <f t="shared" si="7"/>
        <v>569270.3600000001</v>
      </c>
      <c r="H38" s="8">
        <v>487077.01</v>
      </c>
      <c r="I38" s="8">
        <f t="shared" si="2"/>
        <v>98.943461066276924</v>
      </c>
      <c r="J38" s="8">
        <v>429961.3</v>
      </c>
      <c r="K38" s="8">
        <f t="shared" ref="K38:K52" si="8">J38/(E38+F38)*100</f>
        <v>87.341135535335184</v>
      </c>
      <c r="L38" s="8">
        <v>81485.67</v>
      </c>
      <c r="M38" s="8">
        <v>707.68</v>
      </c>
      <c r="N38" s="13">
        <f t="shared" si="0"/>
        <v>82193.350000000093</v>
      </c>
      <c r="O38" s="11">
        <f t="shared" si="1"/>
        <v>492278.12</v>
      </c>
      <c r="P38" s="17"/>
    </row>
    <row r="39" spans="1:16" x14ac:dyDescent="0.2">
      <c r="A39" s="4" t="s">
        <v>77</v>
      </c>
      <c r="B39" s="4" t="s">
        <v>22</v>
      </c>
      <c r="C39" s="4">
        <v>0</v>
      </c>
      <c r="D39" s="42"/>
      <c r="E39" s="11">
        <v>69648.92</v>
      </c>
      <c r="F39" s="11">
        <v>0</v>
      </c>
      <c r="G39" s="11">
        <f t="shared" si="7"/>
        <v>69648.92</v>
      </c>
      <c r="H39" s="8">
        <v>65200.24</v>
      </c>
      <c r="I39" s="8">
        <f t="shared" si="2"/>
        <v>93.612707849597669</v>
      </c>
      <c r="J39" s="8">
        <v>65200.24</v>
      </c>
      <c r="K39" s="8">
        <f t="shared" si="8"/>
        <v>93.612707849597669</v>
      </c>
      <c r="L39" s="8">
        <v>4448.68</v>
      </c>
      <c r="M39" s="8">
        <v>0</v>
      </c>
      <c r="N39" s="13">
        <f t="shared" si="0"/>
        <v>4448.68</v>
      </c>
      <c r="O39" s="11">
        <f t="shared" si="1"/>
        <v>69648.92</v>
      </c>
      <c r="P39" s="17"/>
    </row>
    <row r="40" spans="1:16" x14ac:dyDescent="0.2">
      <c r="A40" s="4" t="s">
        <v>78</v>
      </c>
      <c r="B40" s="10" t="s">
        <v>23</v>
      </c>
      <c r="C40" s="4">
        <v>35425.15</v>
      </c>
      <c r="D40" s="4"/>
      <c r="E40" s="11">
        <v>202691.05</v>
      </c>
      <c r="F40" s="11">
        <v>1415.15</v>
      </c>
      <c r="G40" s="11">
        <f t="shared" si="7"/>
        <v>239531.34999999998</v>
      </c>
      <c r="H40" s="8">
        <v>194513.48</v>
      </c>
      <c r="I40" s="8">
        <f t="shared" si="2"/>
        <v>95.300132969993086</v>
      </c>
      <c r="J40" s="8">
        <v>171836.32</v>
      </c>
      <c r="K40" s="8">
        <f t="shared" si="8"/>
        <v>84.189662048482617</v>
      </c>
      <c r="L40" s="8">
        <v>38683.230000000003</v>
      </c>
      <c r="M40" s="8">
        <v>6334.64</v>
      </c>
      <c r="N40" s="13">
        <f t="shared" si="0"/>
        <v>45017.869999999966</v>
      </c>
      <c r="O40" s="11">
        <f t="shared" si="1"/>
        <v>204106.19999999998</v>
      </c>
      <c r="P40" s="17"/>
    </row>
    <row r="41" spans="1:16" x14ac:dyDescent="0.2">
      <c r="A41" s="4" t="s">
        <v>79</v>
      </c>
      <c r="B41" s="10" t="s">
        <v>24</v>
      </c>
      <c r="C41" s="4">
        <v>24702.79</v>
      </c>
      <c r="D41" s="42"/>
      <c r="E41" s="11">
        <v>66589.86</v>
      </c>
      <c r="F41" s="11">
        <v>1131.76</v>
      </c>
      <c r="G41" s="11">
        <f t="shared" si="7"/>
        <v>92424.409999999989</v>
      </c>
      <c r="H41" s="8">
        <v>62210.13</v>
      </c>
      <c r="I41" s="8">
        <f>H41/(E41+F41)*100</f>
        <v>91.861550270061471</v>
      </c>
      <c r="J41" s="8">
        <v>60778.12</v>
      </c>
      <c r="K41" s="8">
        <f t="shared" si="8"/>
        <v>89.746996601676116</v>
      </c>
      <c r="L41" s="8">
        <v>28291.19</v>
      </c>
      <c r="M41" s="8">
        <v>1923.08</v>
      </c>
      <c r="N41" s="13">
        <f t="shared" si="0"/>
        <v>30214.279999999992</v>
      </c>
      <c r="O41" s="11">
        <f t="shared" si="1"/>
        <v>67721.62</v>
      </c>
      <c r="P41" s="17"/>
    </row>
    <row r="42" spans="1:16" x14ac:dyDescent="0.2">
      <c r="A42" s="4" t="s">
        <v>80</v>
      </c>
      <c r="B42" s="4" t="s">
        <v>64</v>
      </c>
      <c r="C42" s="4">
        <v>0</v>
      </c>
      <c r="D42" s="4"/>
      <c r="E42" s="11">
        <v>0</v>
      </c>
      <c r="F42" s="11">
        <v>0</v>
      </c>
      <c r="G42" s="11">
        <f t="shared" si="7"/>
        <v>0</v>
      </c>
      <c r="H42" s="8">
        <v>0</v>
      </c>
      <c r="I42" s="8" t="e">
        <f t="shared" si="2"/>
        <v>#DIV/0!</v>
      </c>
      <c r="J42" s="8">
        <v>0</v>
      </c>
      <c r="K42" s="8" t="e">
        <f t="shared" si="8"/>
        <v>#DIV/0!</v>
      </c>
      <c r="L42" s="8">
        <v>0</v>
      </c>
      <c r="M42" s="8">
        <v>0</v>
      </c>
      <c r="N42" s="13">
        <f t="shared" si="0"/>
        <v>0</v>
      </c>
      <c r="O42" s="11">
        <f t="shared" si="1"/>
        <v>0</v>
      </c>
      <c r="P42" s="17"/>
    </row>
    <row r="43" spans="1:16" x14ac:dyDescent="0.2">
      <c r="A43" s="4" t="s">
        <v>81</v>
      </c>
      <c r="B43" s="4" t="s">
        <v>25</v>
      </c>
      <c r="C43" s="4">
        <v>0</v>
      </c>
      <c r="D43" s="4"/>
      <c r="E43" s="11">
        <v>0</v>
      </c>
      <c r="F43" s="11">
        <v>0</v>
      </c>
      <c r="G43" s="11">
        <f t="shared" si="7"/>
        <v>0</v>
      </c>
      <c r="H43" s="8">
        <v>0</v>
      </c>
      <c r="I43" s="8" t="e">
        <f t="shared" si="2"/>
        <v>#DIV/0!</v>
      </c>
      <c r="J43" s="8">
        <v>0</v>
      </c>
      <c r="K43" s="8" t="e">
        <f t="shared" si="8"/>
        <v>#DIV/0!</v>
      </c>
      <c r="L43" s="8">
        <v>0</v>
      </c>
      <c r="M43" s="8">
        <v>0</v>
      </c>
      <c r="N43" s="13">
        <f t="shared" si="0"/>
        <v>0</v>
      </c>
      <c r="O43" s="11">
        <f t="shared" si="1"/>
        <v>0</v>
      </c>
      <c r="P43" s="17"/>
    </row>
    <row r="44" spans="1:16" x14ac:dyDescent="0.2">
      <c r="A44" s="4" t="s">
        <v>82</v>
      </c>
      <c r="B44" s="4" t="s">
        <v>65</v>
      </c>
      <c r="C44" s="4">
        <v>0</v>
      </c>
      <c r="D44" s="4"/>
      <c r="E44" s="11">
        <v>0</v>
      </c>
      <c r="F44" s="11">
        <v>0</v>
      </c>
      <c r="G44" s="11">
        <f t="shared" si="7"/>
        <v>0</v>
      </c>
      <c r="H44" s="8">
        <v>4528.8</v>
      </c>
      <c r="I44" s="8" t="e">
        <f t="shared" si="2"/>
        <v>#DIV/0!</v>
      </c>
      <c r="J44" s="8">
        <v>4528.8</v>
      </c>
      <c r="K44" s="8" t="e">
        <f t="shared" si="8"/>
        <v>#DIV/0!</v>
      </c>
      <c r="L44" s="8">
        <v>0</v>
      </c>
      <c r="M44" s="8">
        <v>-4528.8</v>
      </c>
      <c r="N44" s="13">
        <f t="shared" si="0"/>
        <v>-4528.8</v>
      </c>
      <c r="O44" s="11">
        <f t="shared" si="1"/>
        <v>0</v>
      </c>
      <c r="P44" s="17"/>
    </row>
    <row r="45" spans="1:16" x14ac:dyDescent="0.2">
      <c r="A45" s="4" t="s">
        <v>83</v>
      </c>
      <c r="B45" s="4" t="s">
        <v>26</v>
      </c>
      <c r="C45" s="4">
        <v>0</v>
      </c>
      <c r="D45" s="4"/>
      <c r="E45" s="11">
        <v>2688882.3</v>
      </c>
      <c r="F45" s="11">
        <v>0</v>
      </c>
      <c r="G45" s="11">
        <f t="shared" si="7"/>
        <v>2688882.3</v>
      </c>
      <c r="H45" s="8">
        <v>2688882.3</v>
      </c>
      <c r="I45" s="8">
        <f t="shared" si="2"/>
        <v>100</v>
      </c>
      <c r="J45" s="8">
        <v>2688882.3</v>
      </c>
      <c r="K45" s="8">
        <f t="shared" si="8"/>
        <v>100</v>
      </c>
      <c r="L45" s="8">
        <v>0</v>
      </c>
      <c r="M45" s="8">
        <v>0</v>
      </c>
      <c r="N45" s="13">
        <f t="shared" si="0"/>
        <v>0</v>
      </c>
      <c r="O45" s="11">
        <f t="shared" si="1"/>
        <v>2688882.3</v>
      </c>
      <c r="P45" s="17"/>
    </row>
    <row r="46" spans="1:16" x14ac:dyDescent="0.2">
      <c r="A46" s="4" t="s">
        <v>84</v>
      </c>
      <c r="B46" s="4" t="s">
        <v>72</v>
      </c>
      <c r="C46" s="4">
        <v>0</v>
      </c>
      <c r="D46" s="42"/>
      <c r="E46" s="11">
        <v>0</v>
      </c>
      <c r="F46" s="11">
        <v>0</v>
      </c>
      <c r="G46" s="11">
        <f t="shared" si="7"/>
        <v>0</v>
      </c>
      <c r="H46" s="8">
        <v>0</v>
      </c>
      <c r="I46" s="8" t="e">
        <f t="shared" si="2"/>
        <v>#DIV/0!</v>
      </c>
      <c r="J46" s="8">
        <v>0</v>
      </c>
      <c r="K46" s="8" t="e">
        <f t="shared" si="8"/>
        <v>#DIV/0!</v>
      </c>
      <c r="L46" s="8">
        <v>0</v>
      </c>
      <c r="M46" s="8">
        <v>0</v>
      </c>
      <c r="N46" s="13">
        <f t="shared" si="0"/>
        <v>0</v>
      </c>
      <c r="O46" s="11">
        <f t="shared" si="1"/>
        <v>0</v>
      </c>
      <c r="P46" s="17"/>
    </row>
    <row r="47" spans="1:16" x14ac:dyDescent="0.2">
      <c r="A47" s="4" t="s">
        <v>85</v>
      </c>
      <c r="B47" s="4" t="s">
        <v>66</v>
      </c>
      <c r="C47" s="4">
        <v>0.08</v>
      </c>
      <c r="D47" s="4"/>
      <c r="E47" s="11">
        <v>1716326.99</v>
      </c>
      <c r="F47" s="11">
        <v>0</v>
      </c>
      <c r="G47" s="11">
        <f t="shared" si="7"/>
        <v>1716327.07</v>
      </c>
      <c r="H47" s="8">
        <v>1716326.87</v>
      </c>
      <c r="I47" s="8">
        <f t="shared" si="2"/>
        <v>99.999993008325305</v>
      </c>
      <c r="J47" s="8">
        <v>1716326.87</v>
      </c>
      <c r="K47" s="8">
        <f t="shared" si="8"/>
        <v>99.999993008325305</v>
      </c>
      <c r="L47" s="8">
        <v>0.16</v>
      </c>
      <c r="M47" s="8">
        <v>0.04</v>
      </c>
      <c r="N47" s="13">
        <f t="shared" si="0"/>
        <v>0.19999999995343387</v>
      </c>
      <c r="O47" s="11">
        <f t="shared" si="1"/>
        <v>1716326.99</v>
      </c>
      <c r="P47" s="17"/>
    </row>
    <row r="48" spans="1:16" x14ac:dyDescent="0.2">
      <c r="A48" s="4" t="s">
        <v>86</v>
      </c>
      <c r="B48" s="4" t="s">
        <v>67</v>
      </c>
      <c r="C48" s="4">
        <v>0</v>
      </c>
      <c r="D48" s="4"/>
      <c r="E48" s="11">
        <v>3846980.73</v>
      </c>
      <c r="F48" s="11">
        <v>0</v>
      </c>
      <c r="G48" s="11">
        <f t="shared" si="7"/>
        <v>3846980.73</v>
      </c>
      <c r="H48" s="8">
        <v>3846980.73</v>
      </c>
      <c r="I48" s="8">
        <f t="shared" si="2"/>
        <v>100</v>
      </c>
      <c r="J48" s="8">
        <v>3846980.73</v>
      </c>
      <c r="K48" s="8">
        <f t="shared" si="8"/>
        <v>100</v>
      </c>
      <c r="L48" s="8">
        <v>0</v>
      </c>
      <c r="M48" s="8">
        <v>0</v>
      </c>
      <c r="N48" s="13">
        <f t="shared" si="0"/>
        <v>0</v>
      </c>
      <c r="O48" s="11">
        <f t="shared" si="1"/>
        <v>3846980.73</v>
      </c>
      <c r="P48" s="17"/>
    </row>
    <row r="49" spans="1:16" x14ac:dyDescent="0.2">
      <c r="A49" s="4" t="s">
        <v>88</v>
      </c>
      <c r="B49" s="4" t="s">
        <v>73</v>
      </c>
      <c r="C49" s="4">
        <v>0</v>
      </c>
      <c r="D49" s="4"/>
      <c r="E49" s="11">
        <v>74850.240000000005</v>
      </c>
      <c r="F49" s="11">
        <v>0</v>
      </c>
      <c r="G49" s="11">
        <f t="shared" si="7"/>
        <v>74850.240000000005</v>
      </c>
      <c r="H49" s="8">
        <v>74850.240000000005</v>
      </c>
      <c r="I49" s="8">
        <f t="shared" si="2"/>
        <v>100</v>
      </c>
      <c r="J49" s="8">
        <v>74850.240000000005</v>
      </c>
      <c r="K49" s="8">
        <f t="shared" si="8"/>
        <v>100</v>
      </c>
      <c r="L49" s="8">
        <v>0</v>
      </c>
      <c r="M49" s="8">
        <v>0</v>
      </c>
      <c r="N49" s="13">
        <f t="shared" si="0"/>
        <v>0</v>
      </c>
      <c r="O49" s="11">
        <f t="shared" si="1"/>
        <v>74850.240000000005</v>
      </c>
      <c r="P49" s="17"/>
    </row>
    <row r="50" spans="1:16" x14ac:dyDescent="0.2">
      <c r="A50" s="47" t="s">
        <v>112</v>
      </c>
      <c r="B50" s="48" t="s">
        <v>113</v>
      </c>
      <c r="C50" s="48">
        <v>0</v>
      </c>
      <c r="D50" s="48">
        <v>1040235.76</v>
      </c>
      <c r="E50" s="49">
        <v>3574596.91</v>
      </c>
      <c r="F50" s="49">
        <v>131428.1</v>
      </c>
      <c r="G50" s="11">
        <f t="shared" si="7"/>
        <v>4746260.7700000005</v>
      </c>
      <c r="H50" s="50">
        <v>3166996.7</v>
      </c>
      <c r="I50" s="8">
        <f t="shared" si="2"/>
        <v>85.455351527700557</v>
      </c>
      <c r="J50" s="50">
        <v>3166996.7</v>
      </c>
      <c r="K50" s="8">
        <f t="shared" si="8"/>
        <v>85.455351527700557</v>
      </c>
      <c r="L50" s="50">
        <v>1481558.36</v>
      </c>
      <c r="M50" s="50">
        <v>97705.71</v>
      </c>
      <c r="N50" s="13">
        <f t="shared" si="0"/>
        <v>1579264.0700000003</v>
      </c>
      <c r="O50" s="11">
        <f t="shared" si="1"/>
        <v>3706025.0100000002</v>
      </c>
      <c r="P50" s="53"/>
    </row>
    <row r="51" spans="1:16" ht="12" thickBot="1" x14ac:dyDescent="0.25">
      <c r="A51" s="47" t="s">
        <v>115</v>
      </c>
      <c r="B51" s="48" t="s">
        <v>116</v>
      </c>
      <c r="C51" s="48">
        <v>0</v>
      </c>
      <c r="D51" s="48"/>
      <c r="E51" s="49">
        <v>0</v>
      </c>
      <c r="F51" s="49">
        <v>0</v>
      </c>
      <c r="G51" s="11">
        <f t="shared" si="7"/>
        <v>0</v>
      </c>
      <c r="H51" s="50">
        <v>0</v>
      </c>
      <c r="I51" s="8" t="e">
        <f t="shared" si="2"/>
        <v>#DIV/0!</v>
      </c>
      <c r="J51" s="50">
        <v>0</v>
      </c>
      <c r="K51" s="8" t="e">
        <f t="shared" si="8"/>
        <v>#DIV/0!</v>
      </c>
      <c r="L51" s="50"/>
      <c r="M51" s="50">
        <v>0</v>
      </c>
      <c r="N51" s="13">
        <f t="shared" si="0"/>
        <v>0</v>
      </c>
      <c r="O51" s="11">
        <f t="shared" si="1"/>
        <v>0</v>
      </c>
      <c r="P51" s="17"/>
    </row>
    <row r="52" spans="1:16" ht="12" thickBot="1" x14ac:dyDescent="0.25">
      <c r="A52" s="3"/>
      <c r="B52" s="7" t="s">
        <v>27</v>
      </c>
      <c r="C52" s="16">
        <f t="shared" ref="C52:H52" si="9">C11+C12+C13+C15+C25+C26+C27+C28+C29+C30+C32+C33+C34+C35+C36+C37+C38+C39+C40+C41+C42+C43+C46+C44+C47+C48+C31+C45+C49+C50+C51</f>
        <v>7108963.3800000008</v>
      </c>
      <c r="D52" s="16">
        <f t="shared" si="9"/>
        <v>1040235.76</v>
      </c>
      <c r="E52" s="16">
        <f t="shared" si="9"/>
        <v>42158454.670000002</v>
      </c>
      <c r="F52" s="16">
        <f t="shared" si="9"/>
        <v>298768.42000000004</v>
      </c>
      <c r="G52" s="16">
        <f t="shared" si="9"/>
        <v>50606422.229999997</v>
      </c>
      <c r="H52" s="16">
        <f t="shared" si="9"/>
        <v>37307241.160000011</v>
      </c>
      <c r="I52" s="20">
        <f t="shared" si="2"/>
        <v>87.87018661328095</v>
      </c>
      <c r="J52" s="16">
        <f>J11+J12+J13+J15+J25+J26+J27+J28+J29+J30+J32+J33+J34+J35+J36+J37+J38+J39+J40+J41+J42+J43+J46+J44+J47+J48+J31+J45+J49+J50+J51</f>
        <v>36068855.800000012</v>
      </c>
      <c r="K52" s="20">
        <f t="shared" si="8"/>
        <v>84.953402919314698</v>
      </c>
      <c r="L52" s="16">
        <f>L11+L12+L13+L15+L25+L26+L27+L28+L29+L30+L32+L33+L34+L35+L36+L37+L38+L39+L40+L41+L42+L43+L46+L44+L47+L48+L31+L45+L49+L50+L51</f>
        <v>13339092.140000001</v>
      </c>
      <c r="M52" s="16">
        <f>M11+M12+M13+M15+M25+M26+M27+M28+M29+M30+M32+M33+M34+M35+M36+M37+M38+M39+M40+M41+M42+M43+M46+M44+M47+M48+M31+M45+M49+M50+M51</f>
        <v>302909.54000000004</v>
      </c>
      <c r="N52" s="55">
        <f>N11+N12+N13+N14+N15+N25+N26+N27+N28+N29+N30+N31+N32+N33+N34+N35+N36+N37+N38+N39+N40+N41+N42+N43+N44+N45+N46+N47+N48+N50+N49+N51</f>
        <v>13299181.069999997</v>
      </c>
      <c r="O52" s="11">
        <f t="shared" si="1"/>
        <v>42457223.090000004</v>
      </c>
      <c r="P52" s="17"/>
    </row>
    <row r="53" spans="1:16" x14ac:dyDescent="0.2">
      <c r="A53" s="2"/>
      <c r="B53" s="2"/>
      <c r="C53" s="2"/>
      <c r="D53" s="2"/>
      <c r="G53" s="6"/>
      <c r="J53" s="17"/>
      <c r="K53" s="17"/>
      <c r="P53" s="17"/>
    </row>
    <row r="54" spans="1:16" x14ac:dyDescent="0.2">
      <c r="A54" s="2"/>
      <c r="B54" s="12" t="s">
        <v>91</v>
      </c>
      <c r="C54" s="15" t="s">
        <v>90</v>
      </c>
      <c r="D54" s="15"/>
      <c r="I54" s="2"/>
      <c r="J54" s="18"/>
      <c r="K54" s="19"/>
    </row>
    <row r="55" spans="1:16" x14ac:dyDescent="0.2">
      <c r="A55" s="2"/>
      <c r="B55" s="2"/>
      <c r="C55" s="2"/>
      <c r="D55" s="2"/>
    </row>
    <row r="56" spans="1:16" x14ac:dyDescent="0.2">
      <c r="A56" s="2"/>
      <c r="B56" s="2"/>
      <c r="C56" s="2"/>
      <c r="D56" s="2"/>
    </row>
    <row r="57" spans="1:16" x14ac:dyDescent="0.2">
      <c r="A57" s="2"/>
      <c r="B57" s="2"/>
      <c r="C57" s="2"/>
      <c r="D57" s="2"/>
    </row>
    <row r="58" spans="1:16" x14ac:dyDescent="0.2">
      <c r="A58" s="2"/>
      <c r="B58" s="2"/>
      <c r="C58" s="2"/>
      <c r="D58" s="2"/>
    </row>
  </sheetData>
  <pageMargins left="0.75" right="0.75" top="1" bottom="1" header="0.5" footer="0.5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0DE59BABEB64D8F5749ABD17C31D7" ma:contentTypeVersion="2" ma:contentTypeDescription="Create a new document." ma:contentTypeScope="" ma:versionID="28003f8cb4dfd897510937b36625f117">
  <xsd:schema xmlns:xsd="http://www.w3.org/2001/XMLSchema" xmlns:xs="http://www.w3.org/2001/XMLSchema" xmlns:p="http://schemas.microsoft.com/office/2006/metadata/properties" xmlns:ns3="b2782171-43b3-4c7c-89c1-2ff2b308ee26" targetNamespace="http://schemas.microsoft.com/office/2006/metadata/properties" ma:root="true" ma:fieldsID="f94c1ab38afe0285c89de3b13588c43f" ns3:_="">
    <xsd:import namespace="b2782171-43b3-4c7c-89c1-2ff2b308ee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82171-43b3-4c7c-89c1-2ff2b308ee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5B0EFF-D5D7-4B61-9039-B4C8F9607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782171-43b3-4c7c-89c1-2ff2b308ee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FCC1E-D22F-4135-B88F-4692D2F11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F36545-C174-43CD-BF13-795A424CB6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2782171-43b3-4c7c-89c1-2ff2b308ee2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31.12.2020.</vt:lpstr>
      <vt:lpstr>list 4</vt:lpstr>
      <vt:lpstr>List3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Dinka Pejnović</cp:lastModifiedBy>
  <cp:lastPrinted>2021-03-27T12:07:19Z</cp:lastPrinted>
  <dcterms:created xsi:type="dcterms:W3CDTF">2008-02-22T09:42:51Z</dcterms:created>
  <dcterms:modified xsi:type="dcterms:W3CDTF">2021-04-23T10:04:42Z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0x010100A6B0DE59BABEB64D8F5749ABD17C31D7</vt:lpwstr>
  </property>
</Properties>
</file>