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ka\Desktop\POLUGODIŠNJI OBRAČUN 2021\"/>
    </mc:Choice>
  </mc:AlternateContent>
  <xr:revisionPtr revIDLastSave="0" documentId="13_ncr:1_{DB679691-8F31-4466-AF77-7046F844CD2E}" xr6:coauthVersionLast="45" xr6:coauthVersionMax="47" xr10:uidLastSave="{00000000-0000-0000-0000-000000000000}"/>
  <bookViews>
    <workbookView xWindow="750" yWindow="750" windowWidth="27465" windowHeight="11400" xr2:uid="{00000000-000D-0000-FFFF-FFFF00000000}"/>
  </bookViews>
  <sheets>
    <sheet name="30.06.2021" sheetId="18" r:id="rId1"/>
    <sheet name="31.12.2020." sheetId="17" r:id="rId2"/>
    <sheet name="30.06.2020." sheetId="16" r:id="rId3"/>
    <sheet name="31.12.2019." sheetId="15" r:id="rId4"/>
    <sheet name="30.06.2019." sheetId="14" r:id="rId5"/>
    <sheet name="2018" sheetId="12" r:id="rId6"/>
    <sheet name="30.06.2018" sheetId="13" r:id="rId7"/>
    <sheet name="2017" sheetId="11" r:id="rId8"/>
    <sheet name="2016" sheetId="10" r:id="rId9"/>
    <sheet name="list 4" sheetId="2" r:id="rId10"/>
    <sheet name="List3" sheetId="3" r:id="rId11"/>
    <sheet name="Sheet1" sheetId="6" r:id="rId12"/>
  </sheets>
  <definedNames>
    <definedName name="_xlnm.Print_Area" localSheetId="8">'2016'!$A$1:$O$48</definedName>
    <definedName name="_xlnm.Print_Area" localSheetId="7">'2017'!$A$1:$O$48</definedName>
    <definedName name="_xlnm.Print_Area" localSheetId="6">'30.06.2018'!$A$1:$O$48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8" l="1"/>
  <c r="G16" i="18" s="1"/>
  <c r="G15" i="18" s="1"/>
  <c r="N15" i="18" s="1"/>
  <c r="N17" i="18"/>
  <c r="G19" i="18"/>
  <c r="G18" i="18"/>
  <c r="L15" i="18"/>
  <c r="H20" i="18"/>
  <c r="G20" i="18"/>
  <c r="H16" i="18"/>
  <c r="H15" i="18"/>
  <c r="C20" i="18"/>
  <c r="C16" i="18"/>
  <c r="N18" i="18"/>
  <c r="N12" i="18"/>
  <c r="N20" i="18" l="1"/>
  <c r="N16" i="18"/>
  <c r="N19" i="18"/>
  <c r="K45" i="18"/>
  <c r="G36" i="18"/>
  <c r="N24" i="18"/>
  <c r="I12" i="18" l="1"/>
  <c r="M52" i="18"/>
  <c r="D52" i="18"/>
  <c r="O51" i="18"/>
  <c r="K51" i="18"/>
  <c r="I51" i="18"/>
  <c r="G51" i="18"/>
  <c r="N51" i="18" s="1"/>
  <c r="O50" i="18"/>
  <c r="K50" i="18"/>
  <c r="I50" i="18"/>
  <c r="G50" i="18"/>
  <c r="N50" i="18" s="1"/>
  <c r="O49" i="18"/>
  <c r="K49" i="18"/>
  <c r="I49" i="18"/>
  <c r="G49" i="18"/>
  <c r="N49" i="18" s="1"/>
  <c r="O48" i="18"/>
  <c r="K48" i="18"/>
  <c r="I48" i="18"/>
  <c r="G48" i="18"/>
  <c r="N48" i="18" s="1"/>
  <c r="O47" i="18"/>
  <c r="K47" i="18"/>
  <c r="I47" i="18"/>
  <c r="G47" i="18"/>
  <c r="N47" i="18" s="1"/>
  <c r="O46" i="18"/>
  <c r="N46" i="18"/>
  <c r="K46" i="18"/>
  <c r="I46" i="18"/>
  <c r="G46" i="18"/>
  <c r="O45" i="18"/>
  <c r="I45" i="18"/>
  <c r="G45" i="18"/>
  <c r="N45" i="18" s="1"/>
  <c r="O44" i="18"/>
  <c r="K44" i="18"/>
  <c r="I44" i="18"/>
  <c r="G44" i="18"/>
  <c r="N44" i="18" s="1"/>
  <c r="O43" i="18"/>
  <c r="K43" i="18"/>
  <c r="I43" i="18"/>
  <c r="G43" i="18"/>
  <c r="N43" i="18" s="1"/>
  <c r="O42" i="18"/>
  <c r="N42" i="18"/>
  <c r="K42" i="18"/>
  <c r="I42" i="18"/>
  <c r="G42" i="18"/>
  <c r="O41" i="18"/>
  <c r="K41" i="18"/>
  <c r="I41" i="18"/>
  <c r="G41" i="18"/>
  <c r="N41" i="18" s="1"/>
  <c r="O40" i="18"/>
  <c r="N40" i="18"/>
  <c r="K40" i="18"/>
  <c r="I40" i="18"/>
  <c r="G40" i="18"/>
  <c r="O39" i="18"/>
  <c r="K39" i="18"/>
  <c r="I39" i="18"/>
  <c r="G39" i="18"/>
  <c r="N39" i="18" s="1"/>
  <c r="O38" i="18"/>
  <c r="K38" i="18"/>
  <c r="I38" i="18"/>
  <c r="G38" i="18"/>
  <c r="N38" i="18" s="1"/>
  <c r="O37" i="18"/>
  <c r="K37" i="18"/>
  <c r="I37" i="18"/>
  <c r="G37" i="18"/>
  <c r="N37" i="18" s="1"/>
  <c r="O36" i="18"/>
  <c r="N36" i="18"/>
  <c r="K36" i="18"/>
  <c r="I36" i="18"/>
  <c r="O35" i="18"/>
  <c r="K35" i="18"/>
  <c r="I35" i="18"/>
  <c r="G35" i="18"/>
  <c r="N35" i="18" s="1"/>
  <c r="O34" i="18"/>
  <c r="K34" i="18"/>
  <c r="I34" i="18"/>
  <c r="G34" i="18"/>
  <c r="N34" i="18" s="1"/>
  <c r="O33" i="18"/>
  <c r="N33" i="18"/>
  <c r="K33" i="18"/>
  <c r="I33" i="18"/>
  <c r="G33" i="18"/>
  <c r="O32" i="18"/>
  <c r="K32" i="18"/>
  <c r="I32" i="18"/>
  <c r="G32" i="18"/>
  <c r="N32" i="18" s="1"/>
  <c r="O31" i="18"/>
  <c r="K31" i="18"/>
  <c r="I31" i="18"/>
  <c r="G31" i="18"/>
  <c r="N31" i="18" s="1"/>
  <c r="O30" i="18"/>
  <c r="K30" i="18"/>
  <c r="I30" i="18"/>
  <c r="G30" i="18"/>
  <c r="N30" i="18" s="1"/>
  <c r="O29" i="18"/>
  <c r="K29" i="18"/>
  <c r="I29" i="18"/>
  <c r="G29" i="18"/>
  <c r="N29" i="18" s="1"/>
  <c r="O28" i="18"/>
  <c r="N28" i="18"/>
  <c r="K28" i="18"/>
  <c r="I28" i="18"/>
  <c r="G28" i="18"/>
  <c r="O27" i="18"/>
  <c r="K27" i="18"/>
  <c r="I27" i="18"/>
  <c r="G27" i="18"/>
  <c r="N27" i="18" s="1"/>
  <c r="O26" i="18"/>
  <c r="K26" i="18"/>
  <c r="I26" i="18"/>
  <c r="G26" i="18"/>
  <c r="N26" i="18" s="1"/>
  <c r="O25" i="18"/>
  <c r="K25" i="18"/>
  <c r="I25" i="18"/>
  <c r="G25" i="18"/>
  <c r="N25" i="18" s="1"/>
  <c r="O24" i="18"/>
  <c r="K24" i="18"/>
  <c r="I24" i="18"/>
  <c r="G24" i="18"/>
  <c r="O23" i="18"/>
  <c r="K23" i="18"/>
  <c r="I23" i="18"/>
  <c r="G23" i="18"/>
  <c r="N23" i="18" s="1"/>
  <c r="O22" i="18"/>
  <c r="K22" i="18"/>
  <c r="I22" i="18"/>
  <c r="G22" i="18"/>
  <c r="N22" i="18" s="1"/>
  <c r="O21" i="18"/>
  <c r="K21" i="18"/>
  <c r="I21" i="18"/>
  <c r="G21" i="18"/>
  <c r="N21" i="18" s="1"/>
  <c r="M20" i="18"/>
  <c r="L20" i="18"/>
  <c r="J20" i="18"/>
  <c r="F20" i="18"/>
  <c r="E20" i="18"/>
  <c r="O19" i="18"/>
  <c r="K19" i="18"/>
  <c r="I19" i="18"/>
  <c r="O18" i="18"/>
  <c r="K18" i="18"/>
  <c r="I18" i="18"/>
  <c r="O17" i="18"/>
  <c r="K17" i="18"/>
  <c r="I17" i="18"/>
  <c r="M16" i="18"/>
  <c r="L16" i="18"/>
  <c r="J16" i="18"/>
  <c r="F16" i="18"/>
  <c r="E16" i="18"/>
  <c r="D16" i="18"/>
  <c r="C52" i="18"/>
  <c r="O14" i="18"/>
  <c r="K14" i="18"/>
  <c r="G14" i="18"/>
  <c r="N14" i="18" s="1"/>
  <c r="O13" i="18"/>
  <c r="K13" i="18"/>
  <c r="I13" i="18"/>
  <c r="G13" i="18"/>
  <c r="N13" i="18" s="1"/>
  <c r="O12" i="18"/>
  <c r="K12" i="18"/>
  <c r="G12" i="18"/>
  <c r="O11" i="18"/>
  <c r="K11" i="18"/>
  <c r="I11" i="18"/>
  <c r="G11" i="18"/>
  <c r="N11" i="18" s="1"/>
  <c r="O20" i="18" l="1"/>
  <c r="I20" i="18"/>
  <c r="K20" i="18"/>
  <c r="L52" i="18"/>
  <c r="I16" i="18"/>
  <c r="F15" i="18"/>
  <c r="F52" i="18" s="1"/>
  <c r="O16" i="18"/>
  <c r="K16" i="18"/>
  <c r="E15" i="18"/>
  <c r="E52" i="18" s="1"/>
  <c r="J15" i="18"/>
  <c r="O15" i="17"/>
  <c r="O16" i="17"/>
  <c r="L15" i="17"/>
  <c r="L16" i="17"/>
  <c r="J15" i="17"/>
  <c r="J16" i="17"/>
  <c r="H15" i="17"/>
  <c r="H16" i="17"/>
  <c r="D16" i="17"/>
  <c r="C16" i="17"/>
  <c r="C15" i="17" s="1"/>
  <c r="I16" i="17"/>
  <c r="I20" i="17"/>
  <c r="K16" i="17"/>
  <c r="K20" i="17"/>
  <c r="G24" i="17"/>
  <c r="M20" i="17"/>
  <c r="L20" i="17"/>
  <c r="J20" i="17"/>
  <c r="H20" i="17"/>
  <c r="F20" i="17"/>
  <c r="E20" i="17"/>
  <c r="C20" i="17"/>
  <c r="M16" i="17"/>
  <c r="F16" i="17"/>
  <c r="F15" i="17" s="1"/>
  <c r="E16" i="17"/>
  <c r="E15" i="17" s="1"/>
  <c r="O15" i="18" l="1"/>
  <c r="N52" i="18"/>
  <c r="O52" i="18"/>
  <c r="H52" i="18"/>
  <c r="I52" i="18" s="1"/>
  <c r="I15" i="18"/>
  <c r="K15" i="18"/>
  <c r="J52" i="18"/>
  <c r="K52" i="18" s="1"/>
  <c r="G52" i="18"/>
  <c r="I15" i="17"/>
  <c r="C52" i="17"/>
  <c r="K15" i="17"/>
  <c r="M52" i="17" l="1"/>
  <c r="D52" i="17"/>
  <c r="F52" i="17" l="1"/>
  <c r="O23" i="17"/>
  <c r="O22" i="17"/>
  <c r="O21" i="17"/>
  <c r="O20" i="17" s="1"/>
  <c r="O51" i="17"/>
  <c r="K51" i="17"/>
  <c r="I51" i="17"/>
  <c r="G51" i="17"/>
  <c r="N51" i="17" s="1"/>
  <c r="O50" i="17"/>
  <c r="K50" i="17"/>
  <c r="I50" i="17"/>
  <c r="G50" i="17"/>
  <c r="N50" i="17" s="1"/>
  <c r="O49" i="17"/>
  <c r="K49" i="17"/>
  <c r="I49" i="17"/>
  <c r="G49" i="17"/>
  <c r="N49" i="17" s="1"/>
  <c r="O48" i="17"/>
  <c r="K48" i="17"/>
  <c r="I48" i="17"/>
  <c r="G48" i="17"/>
  <c r="N48" i="17" s="1"/>
  <c r="O47" i="17"/>
  <c r="K47" i="17"/>
  <c r="I47" i="17"/>
  <c r="G47" i="17"/>
  <c r="N47" i="17" s="1"/>
  <c r="O46" i="17"/>
  <c r="K46" i="17"/>
  <c r="I46" i="17"/>
  <c r="G46" i="17"/>
  <c r="N46" i="17" s="1"/>
  <c r="O45" i="17"/>
  <c r="K45" i="17"/>
  <c r="I45" i="17"/>
  <c r="G45" i="17"/>
  <c r="N45" i="17" s="1"/>
  <c r="O44" i="17"/>
  <c r="K44" i="17"/>
  <c r="I44" i="17"/>
  <c r="G44" i="17"/>
  <c r="N44" i="17" s="1"/>
  <c r="O43" i="17"/>
  <c r="K43" i="17"/>
  <c r="I43" i="17"/>
  <c r="G43" i="17"/>
  <c r="N43" i="17" s="1"/>
  <c r="O42" i="17"/>
  <c r="K42" i="17"/>
  <c r="I42" i="17"/>
  <c r="G42" i="17"/>
  <c r="N42" i="17" s="1"/>
  <c r="O41" i="17"/>
  <c r="K41" i="17"/>
  <c r="I41" i="17"/>
  <c r="G41" i="17"/>
  <c r="N41" i="17" s="1"/>
  <c r="O40" i="17"/>
  <c r="K40" i="17"/>
  <c r="I40" i="17"/>
  <c r="G40" i="17"/>
  <c r="N40" i="17" s="1"/>
  <c r="O39" i="17"/>
  <c r="K39" i="17"/>
  <c r="I39" i="17"/>
  <c r="G39" i="17"/>
  <c r="N39" i="17" s="1"/>
  <c r="O38" i="17"/>
  <c r="K38" i="17"/>
  <c r="I38" i="17"/>
  <c r="G38" i="17"/>
  <c r="N38" i="17" s="1"/>
  <c r="O37" i="17"/>
  <c r="K37" i="17"/>
  <c r="I37" i="17"/>
  <c r="G37" i="17"/>
  <c r="N37" i="17" s="1"/>
  <c r="O36" i="17"/>
  <c r="K36" i="17"/>
  <c r="I36" i="17"/>
  <c r="G36" i="17"/>
  <c r="N36" i="17" s="1"/>
  <c r="O35" i="17"/>
  <c r="K35" i="17"/>
  <c r="I35" i="17"/>
  <c r="G35" i="17"/>
  <c r="N35" i="17" s="1"/>
  <c r="O34" i="17"/>
  <c r="K34" i="17"/>
  <c r="I34" i="17"/>
  <c r="G34" i="17"/>
  <c r="N34" i="17" s="1"/>
  <c r="O33" i="17"/>
  <c r="K33" i="17"/>
  <c r="I33" i="17"/>
  <c r="G33" i="17"/>
  <c r="N33" i="17" s="1"/>
  <c r="O32" i="17"/>
  <c r="K32" i="17"/>
  <c r="I32" i="17"/>
  <c r="G32" i="17"/>
  <c r="N32" i="17" s="1"/>
  <c r="O31" i="17"/>
  <c r="K31" i="17"/>
  <c r="I31" i="17"/>
  <c r="G31" i="17"/>
  <c r="N31" i="17" s="1"/>
  <c r="O30" i="17"/>
  <c r="K30" i="17"/>
  <c r="I30" i="17"/>
  <c r="G30" i="17"/>
  <c r="N30" i="17" s="1"/>
  <c r="O29" i="17"/>
  <c r="K29" i="17"/>
  <c r="I29" i="17"/>
  <c r="G29" i="17"/>
  <c r="N29" i="17" s="1"/>
  <c r="O28" i="17"/>
  <c r="K28" i="17"/>
  <c r="I28" i="17"/>
  <c r="G28" i="17"/>
  <c r="N28" i="17" s="1"/>
  <c r="O27" i="17"/>
  <c r="K27" i="17"/>
  <c r="I27" i="17"/>
  <c r="G27" i="17"/>
  <c r="N27" i="17" s="1"/>
  <c r="O26" i="17"/>
  <c r="K26" i="17"/>
  <c r="I26" i="17"/>
  <c r="G26" i="17"/>
  <c r="N26" i="17" s="1"/>
  <c r="O25" i="17"/>
  <c r="K25" i="17"/>
  <c r="I25" i="17"/>
  <c r="G25" i="17"/>
  <c r="N25" i="17" s="1"/>
  <c r="O24" i="17"/>
  <c r="K24" i="17"/>
  <c r="I24" i="17"/>
  <c r="N24" i="17"/>
  <c r="K23" i="17"/>
  <c r="I23" i="17"/>
  <c r="G23" i="17"/>
  <c r="N23" i="17" s="1"/>
  <c r="N22" i="17"/>
  <c r="K22" i="17"/>
  <c r="I22" i="17"/>
  <c r="G22" i="17"/>
  <c r="K21" i="17"/>
  <c r="I21" i="17"/>
  <c r="G21" i="17"/>
  <c r="O19" i="17"/>
  <c r="K19" i="17"/>
  <c r="I19" i="17"/>
  <c r="G19" i="17"/>
  <c r="N19" i="17" s="1"/>
  <c r="O18" i="17"/>
  <c r="K18" i="17"/>
  <c r="I18" i="17"/>
  <c r="G18" i="17"/>
  <c r="N18" i="17" s="1"/>
  <c r="O17" i="17"/>
  <c r="K17" i="17"/>
  <c r="I17" i="17"/>
  <c r="G17" i="17"/>
  <c r="G16" i="17" s="1"/>
  <c r="G15" i="17" s="1"/>
  <c r="L52" i="17"/>
  <c r="J52" i="17"/>
  <c r="H52" i="17"/>
  <c r="E52" i="17"/>
  <c r="O14" i="17"/>
  <c r="K14" i="17"/>
  <c r="G14" i="17"/>
  <c r="N14" i="17" s="1"/>
  <c r="O13" i="17"/>
  <c r="K13" i="17"/>
  <c r="I13" i="17"/>
  <c r="G13" i="17"/>
  <c r="O12" i="17"/>
  <c r="K12" i="17"/>
  <c r="I12" i="17"/>
  <c r="G12" i="17"/>
  <c r="N12" i="17" s="1"/>
  <c r="O11" i="17"/>
  <c r="K11" i="17"/>
  <c r="I11" i="17"/>
  <c r="G11" i="17"/>
  <c r="N11" i="17" s="1"/>
  <c r="N49" i="16"/>
  <c r="N20" i="16"/>
  <c r="N21" i="16"/>
  <c r="N22" i="16"/>
  <c r="K20" i="16"/>
  <c r="K21" i="16"/>
  <c r="K22" i="16"/>
  <c r="I20" i="16"/>
  <c r="I21" i="16"/>
  <c r="I22" i="16"/>
  <c r="G20" i="16"/>
  <c r="G21" i="16"/>
  <c r="G22" i="16"/>
  <c r="O15" i="16"/>
  <c r="L15" i="16"/>
  <c r="N23" i="16"/>
  <c r="J15" i="16"/>
  <c r="H15" i="16"/>
  <c r="E15" i="16"/>
  <c r="G23" i="16"/>
  <c r="C49" i="16"/>
  <c r="N21" i="17" l="1"/>
  <c r="N20" i="17" s="1"/>
  <c r="G20" i="17"/>
  <c r="N17" i="17"/>
  <c r="N16" i="17" s="1"/>
  <c r="N15" i="17" s="1"/>
  <c r="N13" i="17"/>
  <c r="O52" i="17"/>
  <c r="M49" i="16"/>
  <c r="D49" i="16"/>
  <c r="O48" i="16"/>
  <c r="K48" i="16"/>
  <c r="I48" i="16"/>
  <c r="G48" i="16"/>
  <c r="N48" i="16" s="1"/>
  <c r="O47" i="16"/>
  <c r="K47" i="16"/>
  <c r="I47" i="16"/>
  <c r="G47" i="16"/>
  <c r="N47" i="16" s="1"/>
  <c r="O46" i="16"/>
  <c r="K46" i="16"/>
  <c r="I46" i="16"/>
  <c r="G46" i="16"/>
  <c r="N46" i="16" s="1"/>
  <c r="O45" i="16"/>
  <c r="K45" i="16"/>
  <c r="I45" i="16"/>
  <c r="G45" i="16"/>
  <c r="N45" i="16" s="1"/>
  <c r="O44" i="16"/>
  <c r="K44" i="16"/>
  <c r="I44" i="16"/>
  <c r="G44" i="16"/>
  <c r="N44" i="16" s="1"/>
  <c r="O43" i="16"/>
  <c r="K43" i="16"/>
  <c r="I43" i="16"/>
  <c r="G43" i="16"/>
  <c r="N43" i="16" s="1"/>
  <c r="O42" i="16"/>
  <c r="K42" i="16"/>
  <c r="I42" i="16"/>
  <c r="G42" i="16"/>
  <c r="N42" i="16" s="1"/>
  <c r="O41" i="16"/>
  <c r="K41" i="16"/>
  <c r="I41" i="16"/>
  <c r="G41" i="16"/>
  <c r="N41" i="16" s="1"/>
  <c r="O40" i="16"/>
  <c r="K40" i="16"/>
  <c r="I40" i="16"/>
  <c r="G40" i="16"/>
  <c r="N40" i="16" s="1"/>
  <c r="O39" i="16"/>
  <c r="K39" i="16"/>
  <c r="I39" i="16"/>
  <c r="G39" i="16"/>
  <c r="N39" i="16" s="1"/>
  <c r="O38" i="16"/>
  <c r="K38" i="16"/>
  <c r="I38" i="16"/>
  <c r="G38" i="16"/>
  <c r="N38" i="16" s="1"/>
  <c r="O37" i="16"/>
  <c r="K37" i="16"/>
  <c r="I37" i="16"/>
  <c r="G37" i="16"/>
  <c r="N37" i="16" s="1"/>
  <c r="O36" i="16"/>
  <c r="K36" i="16"/>
  <c r="I36" i="16"/>
  <c r="G36" i="16"/>
  <c r="N36" i="16" s="1"/>
  <c r="O35" i="16"/>
  <c r="K35" i="16"/>
  <c r="I35" i="16"/>
  <c r="G35" i="16"/>
  <c r="N35" i="16" s="1"/>
  <c r="O34" i="16"/>
  <c r="K34" i="16"/>
  <c r="I34" i="16"/>
  <c r="G34" i="16"/>
  <c r="N34" i="16" s="1"/>
  <c r="O33" i="16"/>
  <c r="K33" i="16"/>
  <c r="I33" i="16"/>
  <c r="G33" i="16"/>
  <c r="N33" i="16" s="1"/>
  <c r="O32" i="16"/>
  <c r="K32" i="16"/>
  <c r="I32" i="16"/>
  <c r="G32" i="16"/>
  <c r="N32" i="16" s="1"/>
  <c r="O31" i="16"/>
  <c r="K31" i="16"/>
  <c r="I31" i="16"/>
  <c r="G31" i="16"/>
  <c r="N31" i="16" s="1"/>
  <c r="O30" i="16"/>
  <c r="K30" i="16"/>
  <c r="I30" i="16"/>
  <c r="G30" i="16"/>
  <c r="N30" i="16" s="1"/>
  <c r="O29" i="16"/>
  <c r="K29" i="16"/>
  <c r="I29" i="16"/>
  <c r="G29" i="16"/>
  <c r="N29" i="16" s="1"/>
  <c r="O28" i="16"/>
  <c r="K28" i="16"/>
  <c r="I28" i="16"/>
  <c r="G28" i="16"/>
  <c r="N28" i="16" s="1"/>
  <c r="O27" i="16"/>
  <c r="K27" i="16"/>
  <c r="I27" i="16"/>
  <c r="G27" i="16"/>
  <c r="N27" i="16" s="1"/>
  <c r="O26" i="16"/>
  <c r="K26" i="16"/>
  <c r="I26" i="16"/>
  <c r="G26" i="16"/>
  <c r="N26" i="16" s="1"/>
  <c r="O25" i="16"/>
  <c r="K25" i="16"/>
  <c r="I25" i="16"/>
  <c r="G25" i="16"/>
  <c r="N25" i="16" s="1"/>
  <c r="O24" i="16"/>
  <c r="K24" i="16"/>
  <c r="I24" i="16"/>
  <c r="G24" i="16"/>
  <c r="N24" i="16" s="1"/>
  <c r="O23" i="16"/>
  <c r="K23" i="16"/>
  <c r="I23" i="16"/>
  <c r="O19" i="16"/>
  <c r="K19" i="16"/>
  <c r="I19" i="16"/>
  <c r="G19" i="16"/>
  <c r="N19" i="16" s="1"/>
  <c r="O18" i="16"/>
  <c r="K18" i="16"/>
  <c r="I18" i="16"/>
  <c r="G18" i="16"/>
  <c r="N18" i="16" s="1"/>
  <c r="O17" i="16"/>
  <c r="K17" i="16"/>
  <c r="I17" i="16"/>
  <c r="G17" i="16"/>
  <c r="N17" i="16" s="1"/>
  <c r="O16" i="16"/>
  <c r="N16" i="16"/>
  <c r="G16" i="16"/>
  <c r="L49" i="16"/>
  <c r="J49" i="16"/>
  <c r="H49" i="16"/>
  <c r="F15" i="16"/>
  <c r="F49" i="16" s="1"/>
  <c r="O14" i="16"/>
  <c r="K14" i="16"/>
  <c r="G14" i="16"/>
  <c r="N14" i="16" s="1"/>
  <c r="O13" i="16"/>
  <c r="K13" i="16"/>
  <c r="I13" i="16"/>
  <c r="G13" i="16"/>
  <c r="N13" i="16" s="1"/>
  <c r="O12" i="16"/>
  <c r="K12" i="16"/>
  <c r="I12" i="16"/>
  <c r="G12" i="16"/>
  <c r="N12" i="16" s="1"/>
  <c r="O11" i="16"/>
  <c r="K11" i="16"/>
  <c r="I11" i="16"/>
  <c r="G11" i="16"/>
  <c r="G52" i="17" l="1"/>
  <c r="N52" i="17"/>
  <c r="I52" i="17"/>
  <c r="K52" i="17"/>
  <c r="K15" i="16"/>
  <c r="G15" i="16"/>
  <c r="N15" i="16" s="1"/>
  <c r="N11" i="16"/>
  <c r="I15" i="16"/>
  <c r="E49" i="16"/>
  <c r="O49" i="16" s="1"/>
  <c r="C46" i="15"/>
  <c r="E15" i="15"/>
  <c r="F15" i="15"/>
  <c r="H15" i="15"/>
  <c r="G12" i="15"/>
  <c r="N12" i="15" s="1"/>
  <c r="I12" i="15"/>
  <c r="K12" i="15"/>
  <c r="O12" i="15"/>
  <c r="G13" i="15"/>
  <c r="N13" i="15" s="1"/>
  <c r="I13" i="15"/>
  <c r="K13" i="15"/>
  <c r="O13" i="15"/>
  <c r="G14" i="15"/>
  <c r="N14" i="15" s="1"/>
  <c r="K14" i="15"/>
  <c r="O14" i="15"/>
  <c r="J15" i="15"/>
  <c r="L15" i="15"/>
  <c r="G16" i="15"/>
  <c r="N16" i="15" s="1"/>
  <c r="O16" i="15"/>
  <c r="G17" i="15"/>
  <c r="N17" i="15" s="1"/>
  <c r="I17" i="15"/>
  <c r="K17" i="15"/>
  <c r="O17" i="15"/>
  <c r="G18" i="15"/>
  <c r="N18" i="15" s="1"/>
  <c r="I18" i="15"/>
  <c r="K18" i="15"/>
  <c r="O18" i="15"/>
  <c r="G19" i="15"/>
  <c r="N19" i="15" s="1"/>
  <c r="I19" i="15"/>
  <c r="K19" i="15"/>
  <c r="O19" i="15"/>
  <c r="G20" i="15"/>
  <c r="N20" i="15" s="1"/>
  <c r="I20" i="15"/>
  <c r="K20" i="15"/>
  <c r="O20" i="15"/>
  <c r="G21" i="15"/>
  <c r="N21" i="15" s="1"/>
  <c r="I21" i="15"/>
  <c r="K21" i="15"/>
  <c r="O21" i="15"/>
  <c r="G22" i="15"/>
  <c r="N22" i="15" s="1"/>
  <c r="I22" i="15"/>
  <c r="K22" i="15"/>
  <c r="O22" i="15"/>
  <c r="G23" i="15"/>
  <c r="N23" i="15" s="1"/>
  <c r="I23" i="15"/>
  <c r="K23" i="15"/>
  <c r="O23" i="15"/>
  <c r="G24" i="15"/>
  <c r="N24" i="15" s="1"/>
  <c r="I24" i="15"/>
  <c r="K24" i="15"/>
  <c r="O24" i="15"/>
  <c r="G25" i="15"/>
  <c r="N25" i="15" s="1"/>
  <c r="I25" i="15"/>
  <c r="K25" i="15"/>
  <c r="O25" i="15"/>
  <c r="G26" i="15"/>
  <c r="N26" i="15" s="1"/>
  <c r="I26" i="15"/>
  <c r="K26" i="15"/>
  <c r="O26" i="15"/>
  <c r="G27" i="15"/>
  <c r="N27" i="15" s="1"/>
  <c r="I27" i="15"/>
  <c r="K27" i="15"/>
  <c r="O27" i="15"/>
  <c r="G28" i="15"/>
  <c r="N28" i="15" s="1"/>
  <c r="I28" i="15"/>
  <c r="K28" i="15"/>
  <c r="O28" i="15"/>
  <c r="G29" i="15"/>
  <c r="N29" i="15" s="1"/>
  <c r="I29" i="15"/>
  <c r="K29" i="15"/>
  <c r="O29" i="15"/>
  <c r="G30" i="15"/>
  <c r="N30" i="15" s="1"/>
  <c r="I30" i="15"/>
  <c r="K30" i="15"/>
  <c r="O30" i="15"/>
  <c r="G31" i="15"/>
  <c r="N31" i="15" s="1"/>
  <c r="I31" i="15"/>
  <c r="K31" i="15"/>
  <c r="O31" i="15"/>
  <c r="G32" i="15"/>
  <c r="N32" i="15" s="1"/>
  <c r="I32" i="15"/>
  <c r="K32" i="15"/>
  <c r="O32" i="15"/>
  <c r="G33" i="15"/>
  <c r="N33" i="15" s="1"/>
  <c r="I33" i="15"/>
  <c r="K33" i="15"/>
  <c r="O33" i="15"/>
  <c r="G34" i="15"/>
  <c r="N34" i="15" s="1"/>
  <c r="I34" i="15"/>
  <c r="K34" i="15"/>
  <c r="O34" i="15"/>
  <c r="G35" i="15"/>
  <c r="N35" i="15" s="1"/>
  <c r="I35" i="15"/>
  <c r="K35" i="15"/>
  <c r="O35" i="15"/>
  <c r="G36" i="15"/>
  <c r="N36" i="15" s="1"/>
  <c r="I36" i="15"/>
  <c r="K36" i="15"/>
  <c r="O36" i="15"/>
  <c r="G37" i="15"/>
  <c r="N37" i="15" s="1"/>
  <c r="I37" i="15"/>
  <c r="K37" i="15"/>
  <c r="O37" i="15"/>
  <c r="G38" i="15"/>
  <c r="N38" i="15" s="1"/>
  <c r="I38" i="15"/>
  <c r="K38" i="15"/>
  <c r="O38" i="15"/>
  <c r="G39" i="15"/>
  <c r="I39" i="15"/>
  <c r="K39" i="15"/>
  <c r="N39" i="15"/>
  <c r="O39" i="15"/>
  <c r="G40" i="15"/>
  <c r="N40" i="15" s="1"/>
  <c r="I40" i="15"/>
  <c r="K40" i="15"/>
  <c r="O40" i="15"/>
  <c r="G41" i="15"/>
  <c r="N41" i="15" s="1"/>
  <c r="I41" i="15"/>
  <c r="K41" i="15"/>
  <c r="O41" i="15"/>
  <c r="G42" i="15"/>
  <c r="N42" i="15" s="1"/>
  <c r="I42" i="15"/>
  <c r="K42" i="15"/>
  <c r="O42" i="15"/>
  <c r="G43" i="15"/>
  <c r="N43" i="15" s="1"/>
  <c r="I43" i="15"/>
  <c r="K43" i="15"/>
  <c r="O43" i="15"/>
  <c r="G44" i="15"/>
  <c r="N44" i="15" s="1"/>
  <c r="I44" i="15"/>
  <c r="K44" i="15"/>
  <c r="O44" i="15"/>
  <c r="G45" i="15"/>
  <c r="N45" i="15" s="1"/>
  <c r="I45" i="15"/>
  <c r="K45" i="15"/>
  <c r="O45" i="15"/>
  <c r="M46" i="15"/>
  <c r="L46" i="15"/>
  <c r="D46" i="15"/>
  <c r="O11" i="15"/>
  <c r="N11" i="15"/>
  <c r="K11" i="15"/>
  <c r="I11" i="15"/>
  <c r="G11" i="15"/>
  <c r="M46" i="14"/>
  <c r="L46" i="14"/>
  <c r="E46" i="14"/>
  <c r="D46" i="14"/>
  <c r="O45" i="14"/>
  <c r="K45" i="14"/>
  <c r="I45" i="14"/>
  <c r="G45" i="14"/>
  <c r="N45" i="14" s="1"/>
  <c r="O44" i="14"/>
  <c r="K44" i="14"/>
  <c r="I44" i="14"/>
  <c r="G44" i="14"/>
  <c r="N44" i="14" s="1"/>
  <c r="O43" i="14"/>
  <c r="N43" i="14"/>
  <c r="K43" i="14"/>
  <c r="I43" i="14"/>
  <c r="G43" i="14"/>
  <c r="O42" i="14"/>
  <c r="K42" i="14"/>
  <c r="I42" i="14"/>
  <c r="G42" i="14"/>
  <c r="N42" i="14" s="1"/>
  <c r="O41" i="14"/>
  <c r="K41" i="14"/>
  <c r="I41" i="14"/>
  <c r="G41" i="14"/>
  <c r="N41" i="14" s="1"/>
  <c r="O40" i="14"/>
  <c r="N40" i="14"/>
  <c r="K40" i="14"/>
  <c r="I40" i="14"/>
  <c r="G40" i="14"/>
  <c r="O39" i="14"/>
  <c r="N39" i="14"/>
  <c r="K39" i="14"/>
  <c r="I39" i="14"/>
  <c r="G39" i="14"/>
  <c r="O38" i="14"/>
  <c r="K38" i="14"/>
  <c r="I38" i="14"/>
  <c r="G38" i="14"/>
  <c r="N38" i="14" s="1"/>
  <c r="O37" i="14"/>
  <c r="K37" i="14"/>
  <c r="I37" i="14"/>
  <c r="G37" i="14"/>
  <c r="N37" i="14" s="1"/>
  <c r="O36" i="14"/>
  <c r="K36" i="14"/>
  <c r="I36" i="14"/>
  <c r="G36" i="14"/>
  <c r="N36" i="14" s="1"/>
  <c r="O35" i="14"/>
  <c r="N35" i="14"/>
  <c r="K35" i="14"/>
  <c r="I35" i="14"/>
  <c r="G35" i="14"/>
  <c r="O34" i="14"/>
  <c r="K34" i="14"/>
  <c r="I34" i="14"/>
  <c r="G34" i="14"/>
  <c r="N34" i="14" s="1"/>
  <c r="O33" i="14"/>
  <c r="K33" i="14"/>
  <c r="I33" i="14"/>
  <c r="G33" i="14"/>
  <c r="N33" i="14" s="1"/>
  <c r="O32" i="14"/>
  <c r="N32" i="14"/>
  <c r="K32" i="14"/>
  <c r="I32" i="14"/>
  <c r="G32" i="14"/>
  <c r="O31" i="14"/>
  <c r="N31" i="14"/>
  <c r="K31" i="14"/>
  <c r="I31" i="14"/>
  <c r="G31" i="14"/>
  <c r="O30" i="14"/>
  <c r="K30" i="14"/>
  <c r="I30" i="14"/>
  <c r="G30" i="14"/>
  <c r="N30" i="14" s="1"/>
  <c r="O29" i="14"/>
  <c r="K29" i="14"/>
  <c r="I29" i="14"/>
  <c r="G29" i="14"/>
  <c r="N29" i="14" s="1"/>
  <c r="O28" i="14"/>
  <c r="K28" i="14"/>
  <c r="I28" i="14"/>
  <c r="G28" i="14"/>
  <c r="N28" i="14" s="1"/>
  <c r="O27" i="14"/>
  <c r="N27" i="14"/>
  <c r="K27" i="14"/>
  <c r="I27" i="14"/>
  <c r="G27" i="14"/>
  <c r="O26" i="14"/>
  <c r="K26" i="14"/>
  <c r="I26" i="14"/>
  <c r="G26" i="14"/>
  <c r="N26" i="14" s="1"/>
  <c r="O25" i="14"/>
  <c r="K25" i="14"/>
  <c r="I25" i="14"/>
  <c r="G25" i="14"/>
  <c r="N25" i="14" s="1"/>
  <c r="O24" i="14"/>
  <c r="N24" i="14"/>
  <c r="K24" i="14"/>
  <c r="I24" i="14"/>
  <c r="G24" i="14"/>
  <c r="O23" i="14"/>
  <c r="N23" i="14"/>
  <c r="K23" i="14"/>
  <c r="I23" i="14"/>
  <c r="G23" i="14"/>
  <c r="O22" i="14"/>
  <c r="K22" i="14"/>
  <c r="I22" i="14"/>
  <c r="G22" i="14"/>
  <c r="N22" i="14" s="1"/>
  <c r="O21" i="14"/>
  <c r="K21" i="14"/>
  <c r="I21" i="14"/>
  <c r="G21" i="14"/>
  <c r="N21" i="14" s="1"/>
  <c r="O20" i="14"/>
  <c r="K20" i="14"/>
  <c r="I20" i="14"/>
  <c r="G20" i="14"/>
  <c r="N20" i="14" s="1"/>
  <c r="O19" i="14"/>
  <c r="K19" i="14"/>
  <c r="I19" i="14"/>
  <c r="G19" i="14"/>
  <c r="N19" i="14" s="1"/>
  <c r="O18" i="14"/>
  <c r="K18" i="14"/>
  <c r="I18" i="14"/>
  <c r="G18" i="14"/>
  <c r="N18" i="14" s="1"/>
  <c r="O17" i="14"/>
  <c r="K17" i="14"/>
  <c r="I17" i="14"/>
  <c r="G17" i="14"/>
  <c r="N17" i="14" s="1"/>
  <c r="O16" i="14"/>
  <c r="G16" i="14"/>
  <c r="N16" i="14" s="1"/>
  <c r="L15" i="14"/>
  <c r="J15" i="14"/>
  <c r="J46" i="14" s="1"/>
  <c r="H15" i="14"/>
  <c r="F15" i="14"/>
  <c r="F46" i="14" s="1"/>
  <c r="E15" i="14"/>
  <c r="O14" i="14"/>
  <c r="N14" i="14"/>
  <c r="K14" i="14"/>
  <c r="G14" i="14"/>
  <c r="O13" i="14"/>
  <c r="N13" i="14"/>
  <c r="K13" i="14"/>
  <c r="I13" i="14"/>
  <c r="G13" i="14"/>
  <c r="O12" i="14"/>
  <c r="K12" i="14"/>
  <c r="I12" i="14"/>
  <c r="G12" i="14"/>
  <c r="N12" i="14" s="1"/>
  <c r="O11" i="14"/>
  <c r="K11" i="14"/>
  <c r="I11" i="14"/>
  <c r="G11" i="14"/>
  <c r="M46" i="13"/>
  <c r="L46" i="13"/>
  <c r="J46" i="13"/>
  <c r="H46" i="13"/>
  <c r="D46" i="13"/>
  <c r="O45" i="13"/>
  <c r="K45" i="13"/>
  <c r="I45" i="13"/>
  <c r="G45" i="13"/>
  <c r="N45" i="13" s="1"/>
  <c r="O44" i="13"/>
  <c r="K44" i="13"/>
  <c r="I44" i="13"/>
  <c r="G44" i="13"/>
  <c r="N44" i="13" s="1"/>
  <c r="O43" i="13"/>
  <c r="N43" i="13"/>
  <c r="K43" i="13"/>
  <c r="I43" i="13"/>
  <c r="G43" i="13"/>
  <c r="O42" i="13"/>
  <c r="K42" i="13"/>
  <c r="I42" i="13"/>
  <c r="G42" i="13"/>
  <c r="N42" i="13" s="1"/>
  <c r="O41" i="13"/>
  <c r="N41" i="13"/>
  <c r="K41" i="13"/>
  <c r="I41" i="13"/>
  <c r="G41" i="13"/>
  <c r="O40" i="13"/>
  <c r="N40" i="13"/>
  <c r="K40" i="13"/>
  <c r="I40" i="13"/>
  <c r="G40" i="13"/>
  <c r="O39" i="13"/>
  <c r="K39" i="13"/>
  <c r="I39" i="13"/>
  <c r="G39" i="13"/>
  <c r="N39" i="13" s="1"/>
  <c r="O38" i="13"/>
  <c r="K38" i="13"/>
  <c r="I38" i="13"/>
  <c r="G38" i="13"/>
  <c r="N38" i="13" s="1"/>
  <c r="O37" i="13"/>
  <c r="K37" i="13"/>
  <c r="I37" i="13"/>
  <c r="G37" i="13"/>
  <c r="N37" i="13" s="1"/>
  <c r="O36" i="13"/>
  <c r="N36" i="13"/>
  <c r="K36" i="13"/>
  <c r="I36" i="13"/>
  <c r="G36" i="13"/>
  <c r="O35" i="13"/>
  <c r="K35" i="13"/>
  <c r="I35" i="13"/>
  <c r="G35" i="13"/>
  <c r="N35" i="13" s="1"/>
  <c r="O34" i="13"/>
  <c r="N34" i="13"/>
  <c r="K34" i="13"/>
  <c r="I34" i="13"/>
  <c r="G34" i="13"/>
  <c r="O33" i="13"/>
  <c r="K33" i="13"/>
  <c r="I33" i="13"/>
  <c r="G33" i="13"/>
  <c r="N33" i="13" s="1"/>
  <c r="O32" i="13"/>
  <c r="N32" i="13"/>
  <c r="K32" i="13"/>
  <c r="I32" i="13"/>
  <c r="G32" i="13"/>
  <c r="O31" i="13"/>
  <c r="K31" i="13"/>
  <c r="I31" i="13"/>
  <c r="G31" i="13"/>
  <c r="N31" i="13" s="1"/>
  <c r="O30" i="13"/>
  <c r="K30" i="13"/>
  <c r="I30" i="13"/>
  <c r="G30" i="13"/>
  <c r="N30" i="13" s="1"/>
  <c r="O29" i="13"/>
  <c r="K29" i="13"/>
  <c r="I29" i="13"/>
  <c r="G29" i="13"/>
  <c r="N29" i="13" s="1"/>
  <c r="O28" i="13"/>
  <c r="N28" i="13"/>
  <c r="K28" i="13"/>
  <c r="I28" i="13"/>
  <c r="G28" i="13"/>
  <c r="O27" i="13"/>
  <c r="K27" i="13"/>
  <c r="I27" i="13"/>
  <c r="G27" i="13"/>
  <c r="N27" i="13" s="1"/>
  <c r="O26" i="13"/>
  <c r="N26" i="13"/>
  <c r="K26" i="13"/>
  <c r="I26" i="13"/>
  <c r="G26" i="13"/>
  <c r="O25" i="13"/>
  <c r="K25" i="13"/>
  <c r="I25" i="13"/>
  <c r="G25" i="13"/>
  <c r="N25" i="13" s="1"/>
  <c r="O24" i="13"/>
  <c r="N24" i="13"/>
  <c r="K24" i="13"/>
  <c r="I24" i="13"/>
  <c r="G24" i="13"/>
  <c r="O23" i="13"/>
  <c r="K23" i="13"/>
  <c r="I23" i="13"/>
  <c r="G23" i="13"/>
  <c r="N23" i="13" s="1"/>
  <c r="O22" i="13"/>
  <c r="K22" i="13"/>
  <c r="I22" i="13"/>
  <c r="G22" i="13"/>
  <c r="N22" i="13" s="1"/>
  <c r="O21" i="13"/>
  <c r="K21" i="13"/>
  <c r="I21" i="13"/>
  <c r="G21" i="13"/>
  <c r="N21" i="13" s="1"/>
  <c r="O20" i="13"/>
  <c r="N20" i="13"/>
  <c r="K20" i="13"/>
  <c r="I20" i="13"/>
  <c r="G20" i="13"/>
  <c r="O19" i="13"/>
  <c r="K19" i="13"/>
  <c r="I19" i="13"/>
  <c r="G19" i="13"/>
  <c r="N19" i="13" s="1"/>
  <c r="O18" i="13"/>
  <c r="N18" i="13"/>
  <c r="K18" i="13"/>
  <c r="I18" i="13"/>
  <c r="G18" i="13"/>
  <c r="O17" i="13"/>
  <c r="K17" i="13"/>
  <c r="I17" i="13"/>
  <c r="G17" i="13"/>
  <c r="N17" i="13" s="1"/>
  <c r="O16" i="13"/>
  <c r="N16" i="13"/>
  <c r="G16" i="13"/>
  <c r="F15" i="13"/>
  <c r="F46" i="13" s="1"/>
  <c r="E15" i="13"/>
  <c r="O14" i="13"/>
  <c r="N14" i="13"/>
  <c r="K14" i="13"/>
  <c r="G14" i="13"/>
  <c r="O13" i="13"/>
  <c r="N13" i="13"/>
  <c r="K13" i="13"/>
  <c r="I13" i="13"/>
  <c r="G13" i="13"/>
  <c r="O12" i="13"/>
  <c r="K12" i="13"/>
  <c r="I12" i="13"/>
  <c r="G12" i="13"/>
  <c r="N12" i="13" s="1"/>
  <c r="O11" i="13"/>
  <c r="N11" i="13"/>
  <c r="K11" i="13"/>
  <c r="I11" i="13"/>
  <c r="G11" i="13"/>
  <c r="G49" i="16" l="1"/>
  <c r="K49" i="16"/>
  <c r="I49" i="16"/>
  <c r="K15" i="14"/>
  <c r="G15" i="13"/>
  <c r="N15" i="13" s="1"/>
  <c r="G15" i="14"/>
  <c r="N15" i="14" s="1"/>
  <c r="O15" i="13"/>
  <c r="I15" i="14"/>
  <c r="O46" i="14"/>
  <c r="K15" i="13"/>
  <c r="O15" i="14"/>
  <c r="K46" i="14"/>
  <c r="H46" i="14"/>
  <c r="I46" i="14" s="1"/>
  <c r="I15" i="15"/>
  <c r="H46" i="15"/>
  <c r="K15" i="15"/>
  <c r="G15" i="15"/>
  <c r="N15" i="15" s="1"/>
  <c r="N46" i="15" s="1"/>
  <c r="O15" i="15"/>
  <c r="F46" i="15"/>
  <c r="J46" i="15"/>
  <c r="E46" i="15"/>
  <c r="N11" i="14"/>
  <c r="N46" i="13"/>
  <c r="I15" i="13"/>
  <c r="E46" i="13"/>
  <c r="O46" i="13" s="1"/>
  <c r="G46" i="14" l="1"/>
  <c r="G46" i="13"/>
  <c r="N46" i="14"/>
  <c r="G46" i="15"/>
  <c r="O46" i="15"/>
  <c r="K46" i="15"/>
  <c r="I46" i="15"/>
  <c r="K46" i="13"/>
  <c r="I46" i="13"/>
  <c r="E15" i="12"/>
  <c r="H15" i="12" l="1"/>
  <c r="J15" i="12"/>
  <c r="O35" i="12"/>
  <c r="Q46" i="12" l="1"/>
  <c r="P46" i="12"/>
  <c r="M46" i="12"/>
  <c r="H46" i="12"/>
  <c r="D46" i="12"/>
  <c r="C46" i="12"/>
  <c r="O45" i="12"/>
  <c r="K45" i="12"/>
  <c r="I45" i="12"/>
  <c r="G45" i="12"/>
  <c r="N45" i="12" s="1"/>
  <c r="L45" i="12" s="1"/>
  <c r="O44" i="12"/>
  <c r="K44" i="12"/>
  <c r="I44" i="12"/>
  <c r="G44" i="12"/>
  <c r="N44" i="12" s="1"/>
  <c r="L44" i="12" s="1"/>
  <c r="O43" i="12"/>
  <c r="K43" i="12"/>
  <c r="I43" i="12"/>
  <c r="G43" i="12"/>
  <c r="N43" i="12" s="1"/>
  <c r="L43" i="12" s="1"/>
  <c r="O42" i="12"/>
  <c r="K42" i="12"/>
  <c r="I42" i="12"/>
  <c r="G42" i="12"/>
  <c r="N42" i="12" s="1"/>
  <c r="L42" i="12" s="1"/>
  <c r="O41" i="12"/>
  <c r="K41" i="12"/>
  <c r="I41" i="12"/>
  <c r="G41" i="12"/>
  <c r="N41" i="12" s="1"/>
  <c r="L41" i="12" s="1"/>
  <c r="O40" i="12"/>
  <c r="K40" i="12"/>
  <c r="I40" i="12"/>
  <c r="G40" i="12"/>
  <c r="N40" i="12" s="1"/>
  <c r="L40" i="12" s="1"/>
  <c r="O39" i="12"/>
  <c r="G39" i="12"/>
  <c r="N39" i="12" s="1"/>
  <c r="L39" i="12" s="1"/>
  <c r="O38" i="12"/>
  <c r="K38" i="12"/>
  <c r="I38" i="12"/>
  <c r="G38" i="12"/>
  <c r="N38" i="12" s="1"/>
  <c r="L38" i="12" s="1"/>
  <c r="O37" i="12"/>
  <c r="K37" i="12"/>
  <c r="I37" i="12"/>
  <c r="G37" i="12"/>
  <c r="N37" i="12" s="1"/>
  <c r="L37" i="12" s="1"/>
  <c r="O36" i="12"/>
  <c r="K36" i="12"/>
  <c r="I36" i="12"/>
  <c r="G36" i="12"/>
  <c r="N36" i="12" s="1"/>
  <c r="L36" i="12" s="1"/>
  <c r="K35" i="12"/>
  <c r="I35" i="12"/>
  <c r="G35" i="12"/>
  <c r="N35" i="12" s="1"/>
  <c r="L35" i="12" s="1"/>
  <c r="O34" i="12"/>
  <c r="K34" i="12"/>
  <c r="I34" i="12"/>
  <c r="G34" i="12"/>
  <c r="N34" i="12" s="1"/>
  <c r="L34" i="12" s="1"/>
  <c r="O33" i="12"/>
  <c r="K33" i="12"/>
  <c r="I33" i="12"/>
  <c r="G33" i="12"/>
  <c r="N33" i="12" s="1"/>
  <c r="L33" i="12" s="1"/>
  <c r="O32" i="12"/>
  <c r="K32" i="12"/>
  <c r="I32" i="12"/>
  <c r="G32" i="12"/>
  <c r="N32" i="12" s="1"/>
  <c r="L32" i="12" s="1"/>
  <c r="R31" i="12"/>
  <c r="R46" i="12" s="1"/>
  <c r="O31" i="12"/>
  <c r="K31" i="12"/>
  <c r="I31" i="12"/>
  <c r="G31" i="12"/>
  <c r="N31" i="12" s="1"/>
  <c r="L31" i="12" s="1"/>
  <c r="O30" i="12"/>
  <c r="K30" i="12"/>
  <c r="I30" i="12"/>
  <c r="G30" i="12"/>
  <c r="N30" i="12" s="1"/>
  <c r="L30" i="12" s="1"/>
  <c r="O29" i="12"/>
  <c r="K29" i="12"/>
  <c r="I29" i="12"/>
  <c r="G29" i="12"/>
  <c r="N29" i="12" s="1"/>
  <c r="L29" i="12" s="1"/>
  <c r="O28" i="12"/>
  <c r="K28" i="12"/>
  <c r="I28" i="12"/>
  <c r="G28" i="12"/>
  <c r="N28" i="12" s="1"/>
  <c r="L28" i="12" s="1"/>
  <c r="O27" i="12"/>
  <c r="K27" i="12"/>
  <c r="I27" i="12"/>
  <c r="G27" i="12"/>
  <c r="N27" i="12" s="1"/>
  <c r="O26" i="12"/>
  <c r="K26" i="12"/>
  <c r="I26" i="12"/>
  <c r="G26" i="12"/>
  <c r="N26" i="12" s="1"/>
  <c r="L26" i="12" s="1"/>
  <c r="O25" i="12"/>
  <c r="K25" i="12"/>
  <c r="I25" i="12"/>
  <c r="G25" i="12"/>
  <c r="N25" i="12" s="1"/>
  <c r="L25" i="12" s="1"/>
  <c r="O24" i="12"/>
  <c r="K24" i="12"/>
  <c r="I24" i="12"/>
  <c r="G24" i="12"/>
  <c r="N24" i="12" s="1"/>
  <c r="L24" i="12" s="1"/>
  <c r="O23" i="12"/>
  <c r="L23" i="12"/>
  <c r="K23" i="12"/>
  <c r="I23" i="12"/>
  <c r="G23" i="12"/>
  <c r="N23" i="12" s="1"/>
  <c r="O22" i="12"/>
  <c r="K22" i="12"/>
  <c r="I22" i="12"/>
  <c r="G22" i="12"/>
  <c r="N22" i="12" s="1"/>
  <c r="L22" i="12" s="1"/>
  <c r="O21" i="12"/>
  <c r="K21" i="12"/>
  <c r="I21" i="12"/>
  <c r="G21" i="12"/>
  <c r="N21" i="12" s="1"/>
  <c r="L21" i="12" s="1"/>
  <c r="O20" i="12"/>
  <c r="K20" i="12"/>
  <c r="I20" i="12"/>
  <c r="G20" i="12"/>
  <c r="N20" i="12" s="1"/>
  <c r="O19" i="12"/>
  <c r="K19" i="12"/>
  <c r="I19" i="12"/>
  <c r="G19" i="12"/>
  <c r="N19" i="12" s="1"/>
  <c r="L19" i="12" s="1"/>
  <c r="O18" i="12"/>
  <c r="K18" i="12"/>
  <c r="I18" i="12"/>
  <c r="G18" i="12"/>
  <c r="N18" i="12" s="1"/>
  <c r="L18" i="12" s="1"/>
  <c r="O17" i="12"/>
  <c r="K17" i="12"/>
  <c r="I17" i="12"/>
  <c r="G17" i="12"/>
  <c r="N17" i="12" s="1"/>
  <c r="L17" i="12" s="1"/>
  <c r="O16" i="12"/>
  <c r="G16" i="12"/>
  <c r="N16" i="12" s="1"/>
  <c r="L16" i="12" s="1"/>
  <c r="J46" i="12"/>
  <c r="F46" i="12"/>
  <c r="E46" i="12"/>
  <c r="O14" i="12"/>
  <c r="K14" i="12"/>
  <c r="G14" i="12"/>
  <c r="N14" i="12" s="1"/>
  <c r="L14" i="12" s="1"/>
  <c r="O13" i="12"/>
  <c r="K13" i="12"/>
  <c r="I13" i="12"/>
  <c r="G13" i="12"/>
  <c r="N13" i="12" s="1"/>
  <c r="L13" i="12" s="1"/>
  <c r="O12" i="12"/>
  <c r="K12" i="12"/>
  <c r="I12" i="12"/>
  <c r="G12" i="12"/>
  <c r="N12" i="12" s="1"/>
  <c r="L12" i="12" s="1"/>
  <c r="O11" i="12"/>
  <c r="K11" i="12"/>
  <c r="I11" i="12"/>
  <c r="G11" i="12"/>
  <c r="N11" i="12" s="1"/>
  <c r="I46" i="12" l="1"/>
  <c r="L11" i="12"/>
  <c r="K46" i="12"/>
  <c r="O46" i="12"/>
  <c r="I15" i="12"/>
  <c r="O15" i="12"/>
  <c r="G15" i="12"/>
  <c r="K15" i="12"/>
  <c r="I37" i="11"/>
  <c r="G46" i="12" l="1"/>
  <c r="N15" i="12"/>
  <c r="C46" i="11"/>
  <c r="L15" i="12" l="1"/>
  <c r="L46" i="12" s="1"/>
  <c r="N46" i="12"/>
  <c r="Q46" i="11"/>
  <c r="P46" i="11"/>
  <c r="M46" i="11"/>
  <c r="O45" i="11"/>
  <c r="K45" i="11"/>
  <c r="I45" i="11"/>
  <c r="G45" i="11"/>
  <c r="N45" i="11" s="1"/>
  <c r="L45" i="11" s="1"/>
  <c r="O44" i="11"/>
  <c r="K44" i="11"/>
  <c r="I44" i="11"/>
  <c r="G44" i="11"/>
  <c r="N44" i="11" s="1"/>
  <c r="L44" i="11" s="1"/>
  <c r="O43" i="11"/>
  <c r="K43" i="11"/>
  <c r="I43" i="11"/>
  <c r="G43" i="11"/>
  <c r="N43" i="11" s="1"/>
  <c r="L43" i="11" s="1"/>
  <c r="O42" i="11"/>
  <c r="K42" i="11"/>
  <c r="I42" i="11"/>
  <c r="G42" i="11"/>
  <c r="N42" i="11" s="1"/>
  <c r="L42" i="11" s="1"/>
  <c r="O41" i="11"/>
  <c r="K41" i="11"/>
  <c r="I41" i="11"/>
  <c r="G41" i="11"/>
  <c r="N41" i="11" s="1"/>
  <c r="L41" i="11" s="1"/>
  <c r="O40" i="11"/>
  <c r="K40" i="11"/>
  <c r="I40" i="11"/>
  <c r="G40" i="11"/>
  <c r="N40" i="11" s="1"/>
  <c r="L40" i="11" s="1"/>
  <c r="O39" i="11"/>
  <c r="G39" i="11"/>
  <c r="N39" i="11" s="1"/>
  <c r="L39" i="11" s="1"/>
  <c r="O38" i="11"/>
  <c r="K38" i="11"/>
  <c r="I38" i="11"/>
  <c r="G38" i="11"/>
  <c r="N38" i="11" s="1"/>
  <c r="L38" i="11" s="1"/>
  <c r="O37" i="11"/>
  <c r="K37" i="11"/>
  <c r="G37" i="11"/>
  <c r="N37" i="11" s="1"/>
  <c r="L37" i="11" s="1"/>
  <c r="O36" i="11"/>
  <c r="K36" i="11"/>
  <c r="I36" i="11"/>
  <c r="G36" i="11"/>
  <c r="N36" i="11" s="1"/>
  <c r="L36" i="11" s="1"/>
  <c r="O35" i="11"/>
  <c r="K35" i="11"/>
  <c r="I35" i="11"/>
  <c r="G35" i="11"/>
  <c r="N35" i="11" s="1"/>
  <c r="L35" i="11" s="1"/>
  <c r="O34" i="11"/>
  <c r="K34" i="11"/>
  <c r="I34" i="11"/>
  <c r="G34" i="11"/>
  <c r="N34" i="11" s="1"/>
  <c r="L34" i="11" s="1"/>
  <c r="O33" i="11"/>
  <c r="K33" i="11"/>
  <c r="I33" i="11"/>
  <c r="G33" i="11"/>
  <c r="N33" i="11" s="1"/>
  <c r="L33" i="11" s="1"/>
  <c r="O32" i="11"/>
  <c r="K32" i="11"/>
  <c r="I32" i="11"/>
  <c r="G32" i="11"/>
  <c r="N32" i="11" s="1"/>
  <c r="L32" i="11" s="1"/>
  <c r="R31" i="11"/>
  <c r="R46" i="11" s="1"/>
  <c r="O31" i="11"/>
  <c r="K31" i="11"/>
  <c r="I31" i="11"/>
  <c r="G31" i="11"/>
  <c r="N31" i="11" s="1"/>
  <c r="L31" i="11" s="1"/>
  <c r="O30" i="11"/>
  <c r="K30" i="11"/>
  <c r="I30" i="11"/>
  <c r="G30" i="11"/>
  <c r="N30" i="11" s="1"/>
  <c r="L30" i="11" s="1"/>
  <c r="O29" i="11"/>
  <c r="K29" i="11"/>
  <c r="I29" i="11"/>
  <c r="G29" i="11"/>
  <c r="N29" i="11" s="1"/>
  <c r="L29" i="11" s="1"/>
  <c r="O28" i="11"/>
  <c r="K28" i="11"/>
  <c r="I28" i="11"/>
  <c r="G28" i="11"/>
  <c r="N28" i="11" s="1"/>
  <c r="L28" i="11" s="1"/>
  <c r="O27" i="11"/>
  <c r="K27" i="11"/>
  <c r="I27" i="11"/>
  <c r="G27" i="11"/>
  <c r="N27" i="11" s="1"/>
  <c r="O26" i="11"/>
  <c r="K26" i="11"/>
  <c r="I26" i="11"/>
  <c r="G26" i="11"/>
  <c r="N26" i="11" s="1"/>
  <c r="L26" i="11" s="1"/>
  <c r="O25" i="11"/>
  <c r="K25" i="11"/>
  <c r="I25" i="11"/>
  <c r="G25" i="11"/>
  <c r="N25" i="11" s="1"/>
  <c r="L25" i="11" s="1"/>
  <c r="O24" i="11"/>
  <c r="K24" i="11"/>
  <c r="I24" i="11"/>
  <c r="G24" i="11"/>
  <c r="N24" i="11" s="1"/>
  <c r="L24" i="11" s="1"/>
  <c r="O23" i="11"/>
  <c r="K23" i="11"/>
  <c r="I23" i="11"/>
  <c r="G23" i="11"/>
  <c r="L23" i="11" s="1"/>
  <c r="O22" i="11"/>
  <c r="K22" i="11"/>
  <c r="I22" i="11"/>
  <c r="G22" i="11"/>
  <c r="N22" i="11" s="1"/>
  <c r="L22" i="11" s="1"/>
  <c r="O21" i="11"/>
  <c r="K21" i="11"/>
  <c r="I21" i="11"/>
  <c r="G21" i="11"/>
  <c r="N21" i="11" s="1"/>
  <c r="L21" i="11" s="1"/>
  <c r="O20" i="11"/>
  <c r="K20" i="11"/>
  <c r="I20" i="11"/>
  <c r="G20" i="11"/>
  <c r="N20" i="11" s="1"/>
  <c r="O19" i="11"/>
  <c r="K19" i="11"/>
  <c r="I19" i="11"/>
  <c r="G19" i="11"/>
  <c r="N19" i="11" s="1"/>
  <c r="L19" i="11" s="1"/>
  <c r="O18" i="11"/>
  <c r="K18" i="11"/>
  <c r="I18" i="11"/>
  <c r="G18" i="11"/>
  <c r="N18" i="11" s="1"/>
  <c r="L18" i="11" s="1"/>
  <c r="O17" i="11"/>
  <c r="K17" i="11"/>
  <c r="I17" i="11"/>
  <c r="G17" i="11"/>
  <c r="N17" i="11" s="1"/>
  <c r="L17" i="11" s="1"/>
  <c r="O16" i="11"/>
  <c r="G16" i="11"/>
  <c r="N16" i="11" s="1"/>
  <c r="L16" i="11" s="1"/>
  <c r="J15" i="11"/>
  <c r="J46" i="11" s="1"/>
  <c r="H15" i="11"/>
  <c r="F15" i="11"/>
  <c r="F46" i="11" s="1"/>
  <c r="E15" i="11"/>
  <c r="E46" i="11" s="1"/>
  <c r="D46" i="11"/>
  <c r="O14" i="11"/>
  <c r="K14" i="11"/>
  <c r="G14" i="11"/>
  <c r="N14" i="11" s="1"/>
  <c r="L14" i="11" s="1"/>
  <c r="O13" i="11"/>
  <c r="K13" i="11"/>
  <c r="I13" i="11"/>
  <c r="G13" i="11"/>
  <c r="N13" i="11" s="1"/>
  <c r="L13" i="11" s="1"/>
  <c r="O12" i="11"/>
  <c r="K12" i="11"/>
  <c r="I12" i="11"/>
  <c r="G12" i="11"/>
  <c r="N12" i="11" s="1"/>
  <c r="L12" i="11" s="1"/>
  <c r="O11" i="11"/>
  <c r="K11" i="11"/>
  <c r="I11" i="11"/>
  <c r="G11" i="11"/>
  <c r="N11" i="11" s="1"/>
  <c r="I15" i="11" l="1"/>
  <c r="K15" i="11"/>
  <c r="H46" i="11"/>
  <c r="I46" i="11" s="1"/>
  <c r="O46" i="11"/>
  <c r="G15" i="11"/>
  <c r="N15" i="11" s="1"/>
  <c r="L15" i="11" s="1"/>
  <c r="K46" i="11"/>
  <c r="L11" i="11"/>
  <c r="O15" i="11"/>
  <c r="G46" i="11" l="1"/>
  <c r="N46" i="11"/>
  <c r="L46" i="11"/>
  <c r="O11" i="10"/>
  <c r="R31" i="10" l="1"/>
  <c r="D15" i="10" l="1"/>
  <c r="D46" i="10" s="1"/>
  <c r="Q46" i="10"/>
  <c r="P46" i="10"/>
  <c r="M46" i="10"/>
  <c r="C46" i="10"/>
  <c r="O45" i="10"/>
  <c r="K45" i="10"/>
  <c r="I45" i="10"/>
  <c r="G45" i="10"/>
  <c r="N45" i="10" s="1"/>
  <c r="L45" i="10" s="1"/>
  <c r="O44" i="10"/>
  <c r="K44" i="10"/>
  <c r="I44" i="10"/>
  <c r="G44" i="10"/>
  <c r="N44" i="10" s="1"/>
  <c r="L44" i="10" s="1"/>
  <c r="O43" i="10"/>
  <c r="K43" i="10"/>
  <c r="I43" i="10"/>
  <c r="G43" i="10"/>
  <c r="N43" i="10" s="1"/>
  <c r="L43" i="10" s="1"/>
  <c r="O42" i="10"/>
  <c r="K42" i="10"/>
  <c r="I42" i="10"/>
  <c r="G42" i="10"/>
  <c r="N42" i="10" s="1"/>
  <c r="L42" i="10" s="1"/>
  <c r="O41" i="10"/>
  <c r="K41" i="10"/>
  <c r="I41" i="10"/>
  <c r="G41" i="10"/>
  <c r="N41" i="10" s="1"/>
  <c r="L41" i="10" s="1"/>
  <c r="O40" i="10"/>
  <c r="K40" i="10"/>
  <c r="I40" i="10"/>
  <c r="G40" i="10"/>
  <c r="N40" i="10" s="1"/>
  <c r="L40" i="10" s="1"/>
  <c r="O39" i="10"/>
  <c r="G39" i="10"/>
  <c r="N39" i="10" s="1"/>
  <c r="L39" i="10" s="1"/>
  <c r="O38" i="10"/>
  <c r="K38" i="10"/>
  <c r="I38" i="10"/>
  <c r="G38" i="10"/>
  <c r="N38" i="10" s="1"/>
  <c r="L38" i="10" s="1"/>
  <c r="O37" i="10"/>
  <c r="K37" i="10"/>
  <c r="I37" i="10"/>
  <c r="G37" i="10"/>
  <c r="N37" i="10" s="1"/>
  <c r="L37" i="10" s="1"/>
  <c r="O36" i="10"/>
  <c r="K36" i="10"/>
  <c r="I36" i="10"/>
  <c r="G36" i="10"/>
  <c r="N36" i="10" s="1"/>
  <c r="L36" i="10" s="1"/>
  <c r="O35" i="10"/>
  <c r="K35" i="10"/>
  <c r="I35" i="10"/>
  <c r="G35" i="10"/>
  <c r="N35" i="10" s="1"/>
  <c r="L35" i="10" s="1"/>
  <c r="O34" i="10"/>
  <c r="K34" i="10"/>
  <c r="I34" i="10"/>
  <c r="G34" i="10"/>
  <c r="N34" i="10" s="1"/>
  <c r="L34" i="10" s="1"/>
  <c r="O33" i="10"/>
  <c r="K33" i="10"/>
  <c r="I33" i="10"/>
  <c r="G33" i="10"/>
  <c r="N33" i="10" s="1"/>
  <c r="L33" i="10" s="1"/>
  <c r="O32" i="10"/>
  <c r="K32" i="10"/>
  <c r="I32" i="10"/>
  <c r="G32" i="10"/>
  <c r="N32" i="10" s="1"/>
  <c r="L32" i="10" s="1"/>
  <c r="O31" i="10"/>
  <c r="K31" i="10"/>
  <c r="I31" i="10"/>
  <c r="G31" i="10"/>
  <c r="N31" i="10" s="1"/>
  <c r="L31" i="10" s="1"/>
  <c r="R46" i="10"/>
  <c r="O30" i="10"/>
  <c r="K30" i="10"/>
  <c r="I30" i="10"/>
  <c r="G30" i="10"/>
  <c r="N30" i="10" s="1"/>
  <c r="L30" i="10" s="1"/>
  <c r="O29" i="10"/>
  <c r="K29" i="10"/>
  <c r="I29" i="10"/>
  <c r="G29" i="10"/>
  <c r="N29" i="10" s="1"/>
  <c r="L29" i="10" s="1"/>
  <c r="O28" i="10"/>
  <c r="K28" i="10"/>
  <c r="I28" i="10"/>
  <c r="G28" i="10"/>
  <c r="N28" i="10" s="1"/>
  <c r="L28" i="10" s="1"/>
  <c r="O27" i="10"/>
  <c r="K27" i="10"/>
  <c r="I27" i="10"/>
  <c r="G27" i="10"/>
  <c r="N27" i="10" s="1"/>
  <c r="O26" i="10"/>
  <c r="K26" i="10"/>
  <c r="I26" i="10"/>
  <c r="G26" i="10"/>
  <c r="N26" i="10" s="1"/>
  <c r="L26" i="10" s="1"/>
  <c r="O25" i="10"/>
  <c r="K25" i="10"/>
  <c r="I25" i="10"/>
  <c r="G25" i="10"/>
  <c r="N25" i="10" s="1"/>
  <c r="L25" i="10" s="1"/>
  <c r="O24" i="10"/>
  <c r="K24" i="10"/>
  <c r="I24" i="10"/>
  <c r="G24" i="10"/>
  <c r="N24" i="10" s="1"/>
  <c r="L24" i="10" s="1"/>
  <c r="O23" i="10"/>
  <c r="K23" i="10"/>
  <c r="I23" i="10"/>
  <c r="G23" i="10"/>
  <c r="N23" i="10" s="1"/>
  <c r="L23" i="10" s="1"/>
  <c r="O22" i="10"/>
  <c r="K22" i="10"/>
  <c r="I22" i="10"/>
  <c r="G22" i="10"/>
  <c r="N22" i="10" s="1"/>
  <c r="L22" i="10" s="1"/>
  <c r="O21" i="10"/>
  <c r="K21" i="10"/>
  <c r="I21" i="10"/>
  <c r="G21" i="10"/>
  <c r="N21" i="10" s="1"/>
  <c r="L21" i="10" s="1"/>
  <c r="O20" i="10"/>
  <c r="K20" i="10"/>
  <c r="I20" i="10"/>
  <c r="G20" i="10"/>
  <c r="N20" i="10" s="1"/>
  <c r="O19" i="10"/>
  <c r="K19" i="10"/>
  <c r="I19" i="10"/>
  <c r="G19" i="10"/>
  <c r="N19" i="10" s="1"/>
  <c r="L19" i="10" s="1"/>
  <c r="O18" i="10"/>
  <c r="K18" i="10"/>
  <c r="I18" i="10"/>
  <c r="G18" i="10"/>
  <c r="N18" i="10" s="1"/>
  <c r="L18" i="10" s="1"/>
  <c r="O17" i="10"/>
  <c r="K17" i="10"/>
  <c r="I17" i="10"/>
  <c r="G17" i="10"/>
  <c r="N17" i="10" s="1"/>
  <c r="L17" i="10" s="1"/>
  <c r="O16" i="10"/>
  <c r="G16" i="10"/>
  <c r="N16" i="10" s="1"/>
  <c r="L16" i="10" s="1"/>
  <c r="J15" i="10"/>
  <c r="J46" i="10" s="1"/>
  <c r="H15" i="10"/>
  <c r="H46" i="10" s="1"/>
  <c r="F15" i="10"/>
  <c r="F46" i="10" s="1"/>
  <c r="E15" i="10"/>
  <c r="E46" i="10" s="1"/>
  <c r="O14" i="10"/>
  <c r="K14" i="10"/>
  <c r="G14" i="10"/>
  <c r="N14" i="10" s="1"/>
  <c r="L14" i="10" s="1"/>
  <c r="O13" i="10"/>
  <c r="K13" i="10"/>
  <c r="I13" i="10"/>
  <c r="G13" i="10"/>
  <c r="N13" i="10" s="1"/>
  <c r="L13" i="10" s="1"/>
  <c r="O12" i="10"/>
  <c r="K12" i="10"/>
  <c r="I12" i="10"/>
  <c r="G12" i="10"/>
  <c r="N12" i="10" s="1"/>
  <c r="L12" i="10" s="1"/>
  <c r="K11" i="10"/>
  <c r="I11" i="10"/>
  <c r="G11" i="10"/>
  <c r="N11" i="10" s="1"/>
  <c r="K46" i="10" l="1"/>
  <c r="I46" i="10"/>
  <c r="L11" i="10"/>
  <c r="O46" i="10"/>
  <c r="G15" i="10"/>
  <c r="N15" i="10" s="1"/>
  <c r="L15" i="10" s="1"/>
  <c r="O15" i="10"/>
  <c r="K15" i="10"/>
  <c r="I15" i="10"/>
  <c r="G46" i="10" l="1"/>
  <c r="N46" i="10"/>
  <c r="L46" i="10"/>
</calcChain>
</file>

<file path=xl/sharedStrings.xml><?xml version="1.0" encoding="utf-8"?>
<sst xmlns="http://schemas.openxmlformats.org/spreadsheetml/2006/main" count="1101" uniqueCount="179">
  <si>
    <t xml:space="preserve">ZADUŽENO </t>
  </si>
  <si>
    <t xml:space="preserve">ZADUŽENE </t>
  </si>
  <si>
    <t>UKUPNO</t>
  </si>
  <si>
    <t>RED.</t>
  </si>
  <si>
    <t>BR.</t>
  </si>
  <si>
    <t>VRSTA PRIHODA</t>
  </si>
  <si>
    <t xml:space="preserve">SALDO </t>
  </si>
  <si>
    <t xml:space="preserve">KNJIGA </t>
  </si>
  <si>
    <t xml:space="preserve">IZDANIH </t>
  </si>
  <si>
    <t xml:space="preserve"> ZADUŽENJE</t>
  </si>
  <si>
    <t xml:space="preserve">RAČUNA </t>
  </si>
  <si>
    <t xml:space="preserve">KAMATE </t>
  </si>
  <si>
    <t xml:space="preserve">5711-GRADSKE.PRISTOJBE </t>
  </si>
  <si>
    <t>5720-KOMUN. DOPRINOS</t>
  </si>
  <si>
    <t>5738-JAVNE POVRŠINE</t>
  </si>
  <si>
    <r>
      <t>-</t>
    </r>
    <r>
      <rPr>
        <sz val="8"/>
        <rFont val="Times New Roman"/>
        <family val="1"/>
        <charset val="238"/>
      </rPr>
      <t>GRAĐANI</t>
    </r>
  </si>
  <si>
    <t>-POSLOVNI PROSTOR</t>
  </si>
  <si>
    <t xml:space="preserve"> nezatvor.uplate</t>
  </si>
  <si>
    <t>5789-GROBLJE, EKOL. PRIS.</t>
  </si>
  <si>
    <t>5819-7749 KONCESIJE</t>
  </si>
  <si>
    <t>5835-NAJAM STANA</t>
  </si>
  <si>
    <t>7706-OSTALI PRIHODI</t>
  </si>
  <si>
    <t>7714-ŠUMSKI DOPRINOS</t>
  </si>
  <si>
    <t>7790-KAMATE</t>
  </si>
  <si>
    <t>7811-KABELSKA TV</t>
  </si>
  <si>
    <t>7820-PRODAJA STANOVA</t>
  </si>
  <si>
    <t>7897-KREDITI</t>
  </si>
  <si>
    <t>7943-POMOĆI IZRAVNANJA</t>
  </si>
  <si>
    <t>UKUPNO:</t>
  </si>
  <si>
    <t>12 (10-11)</t>
  </si>
  <si>
    <t>NAPLAĆENO</t>
  </si>
  <si>
    <t>%</t>
  </si>
  <si>
    <t>NAPL.</t>
  </si>
  <si>
    <t>6/(3+4)</t>
  </si>
  <si>
    <t>x 100</t>
  </si>
  <si>
    <t>PREMA KNJ.</t>
  </si>
  <si>
    <t>ULAZ. RN.</t>
  </si>
  <si>
    <t>8/(3+4)</t>
  </si>
  <si>
    <t xml:space="preserve">UKUPNO </t>
  </si>
  <si>
    <t>NENAPLAĆ.</t>
  </si>
  <si>
    <t>POTRAŽIVA-</t>
  </si>
  <si>
    <t>NJA NA DAN</t>
  </si>
  <si>
    <t>NEZATVO-</t>
  </si>
  <si>
    <t xml:space="preserve">RENE </t>
  </si>
  <si>
    <t>UPLATE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</si>
  <si>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</si>
  <si>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</si>
  <si>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</si>
  <si>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</si>
  <si>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</si>
  <si>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</si>
  <si>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</si>
  <si>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</si>
  <si>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</si>
  <si>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</si>
  <si>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</si>
  <si>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</si>
  <si>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</si>
  <si>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</si>
  <si>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</si>
  <si>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5797-BORAVIŠNA PRISTOJBA</t>
  </si>
  <si>
    <t>5843-NAK ZA KONC.ODOBRENJA</t>
  </si>
  <si>
    <t>7722-NAJAMNINE</t>
  </si>
  <si>
    <t>7757-GRAĐ.ZEMLJIŠTE, IMOVINA</t>
  </si>
  <si>
    <t>7781-POVRATI,REFUNDACIJE TROŠK.</t>
  </si>
  <si>
    <t>7862-MJESNI SAMODOPRINOS</t>
  </si>
  <si>
    <t>7838-NEPREPOZNATI NALOZI</t>
  </si>
  <si>
    <t>7960-TEK. POMOĆI UNUTAR DRŽAVE</t>
  </si>
  <si>
    <t>7978-KAP.POMOĆI UNUTAR DRŽAVE</t>
  </si>
  <si>
    <t>5770-KOMUN.NAKNADA UKUPNO</t>
  </si>
  <si>
    <t xml:space="preserve">            PREMA OBVEZNICIMA:</t>
  </si>
  <si>
    <t xml:space="preserve"> -POSL.PROSTOR-SEZONSKI</t>
  </si>
  <si>
    <t>7765-KAP.DONAC.FIZ.OSOBA</t>
  </si>
  <si>
    <t>5746-NAKN. ZA KORIŠTENJE ELEKTR.</t>
  </si>
  <si>
    <t>7773- POMOĆI IZ INOZEMSTVA</t>
  </si>
  <si>
    <t>7951-PRIHODI OD DIVIDENDI</t>
  </si>
  <si>
    <t>7994-VODNI DOPRINOS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</si>
  <si>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</si>
  <si>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</si>
  <si>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</si>
  <si>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</si>
  <si>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</si>
  <si>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</si>
  <si>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</si>
  <si>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</si>
  <si>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</si>
  <si>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</si>
  <si>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</si>
  <si>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</si>
  <si>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</si>
  <si>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7242-NATJEČ.DOKUM. I PREDUJM</t>
  </si>
  <si>
    <t>30.</t>
  </si>
  <si>
    <t>5.</t>
  </si>
  <si>
    <t>razlika</t>
  </si>
  <si>
    <t>OBAV.PDV</t>
  </si>
  <si>
    <t>NAPL.PDV</t>
  </si>
  <si>
    <t>RAZLIKA</t>
  </si>
  <si>
    <t>OBRAČUNATI PDV</t>
  </si>
  <si>
    <t>ispravak</t>
  </si>
  <si>
    <t xml:space="preserve">početnog </t>
  </si>
  <si>
    <t>stanja</t>
  </si>
  <si>
    <t>2a</t>
  </si>
  <si>
    <t>5 (2+2a+3+4)</t>
  </si>
  <si>
    <t>Prilog 1</t>
  </si>
  <si>
    <t>31.12.15.</t>
  </si>
  <si>
    <t>prema račun</t>
  </si>
  <si>
    <t>u uplatama</t>
  </si>
  <si>
    <t>U 2016.</t>
  </si>
  <si>
    <t>IZ 2016.</t>
  </si>
  <si>
    <t>DO 31.12.16.</t>
  </si>
  <si>
    <t>ZA 2016.</t>
  </si>
  <si>
    <t>31.12.16.</t>
  </si>
  <si>
    <t>6700-6734-6742 NOVČANE KAZNE</t>
  </si>
  <si>
    <t>GRAD KRK  - KNJIGA IZDANIH RAČUNA 2016. GODINE</t>
  </si>
  <si>
    <t xml:space="preserve">                       - STANJE NENAPLAĆENIH POTRAŽIVANJA 31.12.2016. GODINE</t>
  </si>
  <si>
    <t>zaduž. 2016</t>
  </si>
  <si>
    <t>13(3+4)</t>
  </si>
  <si>
    <t>GRAD KRK  - KNJIGA IZDANIH RAČUNA 2017. GODINE</t>
  </si>
  <si>
    <t xml:space="preserve">                       - STANJE NENAPLAĆENIH POTRAŽIVANJA 31.12.2017. GODINE</t>
  </si>
  <si>
    <t>U 2017.</t>
  </si>
  <si>
    <t>IZ 2017.</t>
  </si>
  <si>
    <t>DO 31.12.17.</t>
  </si>
  <si>
    <t>ZA 2017.</t>
  </si>
  <si>
    <t>31.12.17.</t>
  </si>
  <si>
    <t>zaduž. 2017</t>
  </si>
  <si>
    <t>-GRAĐANI</t>
  </si>
  <si>
    <t xml:space="preserve">                       - STANJE NENAPLAĆENIH POTRAŽIVANJA 31.12.2018. GODINE</t>
  </si>
  <si>
    <t>GRAD KRK  - KNJIGA IZDANIH RAČUNA 2018. GODINE</t>
  </si>
  <si>
    <t>U 2018.</t>
  </si>
  <si>
    <t>IZ 2018.</t>
  </si>
  <si>
    <t>ZA 2018.</t>
  </si>
  <si>
    <t>31.12.18.</t>
  </si>
  <si>
    <t>zaduž. 2018</t>
  </si>
  <si>
    <t>GRAD KRK  - KNJIGA IZDANIH RAČUNA 30.06 2018. GODINE</t>
  </si>
  <si>
    <t xml:space="preserve">                       - STANJE NENAPLAĆENIH POTRAŽIVANJA 30.06.2018. GODINE</t>
  </si>
  <si>
    <t>30.06.18.</t>
  </si>
  <si>
    <t>DO 30.06.18.</t>
  </si>
  <si>
    <t>GRAD KRK  - KNJIGA IZDANIH RAČUNA 30.06 2019. GODINE</t>
  </si>
  <si>
    <t xml:space="preserve">                       - STANJE NENAPLAĆENIH POTRAŽIVANJA 30.06.2019. GODINE</t>
  </si>
  <si>
    <t>30.06.19.</t>
  </si>
  <si>
    <t>U 2019.</t>
  </si>
  <si>
    <t>ZA 2019.</t>
  </si>
  <si>
    <t>IZ 2019.</t>
  </si>
  <si>
    <t>zaduž. 2019</t>
  </si>
  <si>
    <t>DO 30.06.19.</t>
  </si>
  <si>
    <t xml:space="preserve">                       - STANJE NENAPLAĆENIH POTRAŽIVANJA 31.12.2019. GODINE</t>
  </si>
  <si>
    <t>GRAD KRK  - KNJIGA IZDANIH RAČUNA 31.12 2019. GODINE</t>
  </si>
  <si>
    <t>DO 31.12.19.</t>
  </si>
  <si>
    <t>31.12.19.</t>
  </si>
  <si>
    <t>GRAD KRK  - KNJIGA IZDANIH RAČUNA 30.06 2020. GODINE</t>
  </si>
  <si>
    <t xml:space="preserve">                       - STANJE NENAPLAĆENIH POTRAŽIVANJA 30.06.2020. GODINE</t>
  </si>
  <si>
    <t>U 2020.</t>
  </si>
  <si>
    <t>IZ 2020.</t>
  </si>
  <si>
    <t>DO 30.06.20.</t>
  </si>
  <si>
    <t>ZA 2020.</t>
  </si>
  <si>
    <t>30.06.20.</t>
  </si>
  <si>
    <t>zaduž. 2020</t>
  </si>
  <si>
    <t xml:space="preserve"> -NUV STAMBENI</t>
  </si>
  <si>
    <t xml:space="preserve"> -NUV POSLOVNI</t>
  </si>
  <si>
    <t xml:space="preserve"> -NUV SEZONCI</t>
  </si>
  <si>
    <t>GRAD KRK  - KNJIGA IZDANIH RAČUNA 31.12 2020. GODINE</t>
  </si>
  <si>
    <t xml:space="preserve">                       - STANJE NENAPLAĆENIH POTRAŽIVANJA 31.12.2020. GODINE</t>
  </si>
  <si>
    <t>31.12.20.</t>
  </si>
  <si>
    <t>31.</t>
  </si>
  <si>
    <t>1716-POREZ NA KUĆE ZA ODMOR</t>
  </si>
  <si>
    <t>DO 31.12.20.</t>
  </si>
  <si>
    <t>32.</t>
  </si>
  <si>
    <t>9016-JAMČEVNI POLOZI</t>
  </si>
  <si>
    <t>NAKNADA ZA UREĐENJE VODA-NUV:</t>
  </si>
  <si>
    <t>KOMUNALNA NAKNADA:</t>
  </si>
  <si>
    <t>5770-KOMUN.NAKNADA+ NUV- UKUPNO</t>
  </si>
  <si>
    <t>GRAD KRK  - KNJIGA IZDANIH RAČUNA 30.06 2021. GODINE</t>
  </si>
  <si>
    <t xml:space="preserve">                       - STANJE NENAPLAĆENIH POTRAŽIVANJA 30.06.2021. GODINE</t>
  </si>
  <si>
    <t>IZ 2021.</t>
  </si>
  <si>
    <t>DO 30.06.21.</t>
  </si>
  <si>
    <t>ZA 2021.</t>
  </si>
  <si>
    <t>30.06.21.</t>
  </si>
  <si>
    <t>zaduž. 2021</t>
  </si>
  <si>
    <t>U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</si>
</sst>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sz val="8"/>
      <color rgb="FF00B050"/>
      <name val="Times New Roman"/>
      <family val="1"/>
      <charset val="238"/>
    </font>
    <font>
      <b/>
      <sz val="7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4" fontId="2" fillId="0" borderId="9" xfId="0" applyNumberFormat="1" applyFont="1" applyBorder="1"/>
    <xf numFmtId="0" fontId="4" fillId="0" borderId="0" xfId="0" applyFont="1"/>
    <xf numFmtId="4" fontId="2" fillId="0" borderId="0" xfId="0" applyNumberFormat="1" applyFont="1"/>
    <xf numFmtId="0" fontId="1" fillId="0" borderId="10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4" fontId="2" fillId="0" borderId="11" xfId="0" applyNumberFormat="1" applyFont="1" applyFill="1" applyBorder="1"/>
    <xf numFmtId="4" fontId="1" fillId="0" borderId="10" xfId="0" applyNumberFormat="1" applyFont="1" applyBorder="1"/>
    <xf numFmtId="0" fontId="1" fillId="0" borderId="12" xfId="0" applyFont="1" applyBorder="1" applyAlignment="1">
      <alignment horizontal="center"/>
    </xf>
    <xf numFmtId="0" fontId="5" fillId="0" borderId="0" xfId="0" applyFont="1"/>
    <xf numFmtId="4" fontId="2" fillId="2" borderId="9" xfId="0" applyNumberFormat="1" applyFont="1" applyFill="1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4" fontId="2" fillId="8" borderId="9" xfId="0" applyNumberFormat="1" applyFont="1" applyFill="1" applyBorder="1"/>
    <xf numFmtId="0" fontId="1" fillId="0" borderId="9" xfId="0" applyFont="1" applyBorder="1" applyAlignment="1">
      <alignment horizontal="center"/>
    </xf>
    <xf numFmtId="4" fontId="2" fillId="0" borderId="9" xfId="0" applyNumberFormat="1" applyFont="1" applyFill="1" applyBorder="1"/>
    <xf numFmtId="4" fontId="2" fillId="9" borderId="9" xfId="0" applyNumberFormat="1" applyFont="1" applyFill="1" applyBorder="1"/>
    <xf numFmtId="0" fontId="2" fillId="9" borderId="0" xfId="0" applyFont="1" applyFill="1" applyBorder="1"/>
    <xf numFmtId="4" fontId="2" fillId="2" borderId="11" xfId="0" applyNumberFormat="1" applyFont="1" applyFill="1" applyBorder="1"/>
    <xf numFmtId="4" fontId="2" fillId="10" borderId="9" xfId="0" applyNumberFormat="1" applyFont="1" applyFill="1" applyBorder="1"/>
    <xf numFmtId="4" fontId="2" fillId="10" borderId="0" xfId="0" applyNumberFormat="1" applyFont="1" applyFill="1" applyBorder="1"/>
    <xf numFmtId="4" fontId="1" fillId="0" borderId="10" xfId="0" applyNumberFormat="1" applyFont="1" applyFill="1" applyBorder="1"/>
    <xf numFmtId="0" fontId="2" fillId="0" borderId="0" xfId="0" applyFont="1" applyFill="1"/>
    <xf numFmtId="4" fontId="1" fillId="0" borderId="0" xfId="0" applyNumberFormat="1" applyFont="1" applyFill="1" applyBorder="1"/>
    <xf numFmtId="0" fontId="2" fillId="0" borderId="0" xfId="0" applyFont="1" applyFill="1" applyBorder="1"/>
    <xf numFmtId="4" fontId="6" fillId="0" borderId="9" xfId="0" applyNumberFormat="1" applyFont="1" applyFill="1" applyBorder="1"/>
    <xf numFmtId="4" fontId="2" fillId="11" borderId="11" xfId="0" applyNumberFormat="1" applyFont="1" applyFill="1" applyBorder="1"/>
    <xf numFmtId="4" fontId="1" fillId="11" borderId="10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9" xfId="0" applyFont="1" applyFill="1" applyBorder="1"/>
    <xf numFmtId="0" fontId="2" fillId="3" borderId="9" xfId="0" applyFont="1" applyFill="1" applyBorder="1"/>
    <xf numFmtId="2" fontId="2" fillId="3" borderId="9" xfId="0" applyNumberFormat="1" applyFont="1" applyFill="1" applyBorder="1"/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4" fontId="7" fillId="0" borderId="9" xfId="0" applyNumberFormat="1" applyFont="1" applyBorder="1"/>
    <xf numFmtId="4" fontId="7" fillId="0" borderId="9" xfId="0" applyNumberFormat="1" applyFont="1" applyFill="1" applyBorder="1"/>
    <xf numFmtId="4" fontId="7" fillId="0" borderId="11" xfId="0" applyNumberFormat="1" applyFont="1" applyFill="1" applyBorder="1"/>
    <xf numFmtId="4" fontId="7" fillId="11" borderId="11" xfId="0" applyNumberFormat="1" applyFont="1" applyFill="1" applyBorder="1"/>
    <xf numFmtId="0" fontId="7" fillId="0" borderId="9" xfId="0" applyFont="1" applyFill="1" applyBorder="1"/>
    <xf numFmtId="4" fontId="7" fillId="10" borderId="9" xfId="0" applyNumberFormat="1" applyFont="1" applyFill="1" applyBorder="1"/>
    <xf numFmtId="4" fontId="7" fillId="2" borderId="9" xfId="0" applyNumberFormat="1" applyFont="1" applyFill="1" applyBorder="1"/>
    <xf numFmtId="4" fontId="7" fillId="8" borderId="9" xfId="0" applyNumberFormat="1" applyFont="1" applyFill="1" applyBorder="1"/>
    <xf numFmtId="4" fontId="7" fillId="9" borderId="9" xfId="0" applyNumberFormat="1" applyFont="1" applyFill="1" applyBorder="1"/>
    <xf numFmtId="0" fontId="7" fillId="3" borderId="9" xfId="0" applyFont="1" applyFill="1" applyBorder="1"/>
    <xf numFmtId="2" fontId="7" fillId="3" borderId="9" xfId="0" applyNumberFormat="1" applyFont="1" applyFill="1" applyBorder="1"/>
    <xf numFmtId="0" fontId="7" fillId="0" borderId="1" xfId="0" applyFont="1" applyBorder="1"/>
    <xf numFmtId="0" fontId="5" fillId="0" borderId="10" xfId="0" applyFont="1" applyBorder="1" applyAlignment="1">
      <alignment vertical="top" wrapText="1"/>
    </xf>
    <xf numFmtId="4" fontId="5" fillId="0" borderId="10" xfId="0" applyNumberFormat="1" applyFont="1" applyFill="1" applyBorder="1"/>
    <xf numFmtId="4" fontId="5" fillId="11" borderId="10" xfId="0" applyNumberFormat="1" applyFont="1" applyFill="1" applyBorder="1"/>
    <xf numFmtId="4" fontId="7" fillId="2" borderId="11" xfId="0" applyNumberFormat="1" applyFont="1" applyFill="1" applyBorder="1"/>
    <xf numFmtId="0" fontId="5" fillId="0" borderId="8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8" fillId="0" borderId="0" xfId="0" applyFont="1" applyProtection="1"/>
    <xf numFmtId="0" fontId="5" fillId="0" borderId="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4" fontId="5" fillId="0" borderId="10" xfId="0" applyNumberFormat="1" applyFont="1" applyBorder="1"/>
    <xf numFmtId="0" fontId="1" fillId="0" borderId="8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4" fontId="9" fillId="0" borderId="9" xfId="0" applyNumberFormat="1" applyFont="1" applyBorder="1"/>
    <xf numFmtId="4" fontId="9" fillId="10" borderId="9" xfId="0" applyNumberFormat="1" applyFont="1" applyFill="1" applyBorder="1"/>
    <xf numFmtId="4" fontId="9" fillId="8" borderId="9" xfId="0" applyNumberFormat="1" applyFont="1" applyFill="1" applyBorder="1"/>
    <xf numFmtId="4" fontId="9" fillId="0" borderId="9" xfId="0" applyNumberFormat="1" applyFont="1" applyFill="1" applyBorder="1"/>
    <xf numFmtId="0" fontId="1" fillId="11" borderId="1" xfId="0" applyFont="1" applyFill="1" applyBorder="1" applyAlignment="1" applyProtection="1">
      <alignment horizontal="center"/>
    </xf>
    <xf numFmtId="4" fontId="2" fillId="9" borderId="11" xfId="0" applyNumberFormat="1" applyFont="1" applyFill="1" applyBorder="1"/>
    <xf numFmtId="4" fontId="9" fillId="2" borderId="9" xfId="0" applyNumberFormat="1" applyFont="1" applyFill="1" applyBorder="1"/>
    <xf numFmtId="0" fontId="2" fillId="2" borderId="0" xfId="0" applyFont="1" applyFill="1"/>
    <xf numFmtId="4" fontId="2" fillId="12" borderId="9" xfId="0" applyNumberFormat="1" applyFont="1" applyFill="1" applyBorder="1"/>
    <xf numFmtId="4" fontId="2" fillId="12" borderId="11" xfId="0" applyNumberFormat="1" applyFont="1" applyFill="1" applyBorder="1"/>
    <xf numFmtId="0" fontId="2" fillId="12" borderId="0" xfId="0" applyFont="1" applyFill="1"/>
    <xf numFmtId="4" fontId="2" fillId="0" borderId="17" xfId="0" applyNumberFormat="1" applyFont="1" applyBorder="1"/>
    <xf numFmtId="4" fontId="2" fillId="0" borderId="3" xfId="0" applyNumberFormat="1" applyFont="1" applyBorder="1"/>
    <xf numFmtId="4" fontId="2" fillId="0" borderId="3" xfId="0" applyNumberFormat="1" applyFont="1" applyFill="1" applyBorder="1"/>
    <xf numFmtId="4" fontId="2" fillId="0" borderId="17" xfId="0" applyNumberFormat="1" applyFont="1" applyFill="1" applyBorder="1"/>
    <xf numFmtId="0" fontId="6" fillId="13" borderId="0" xfId="0" applyFont="1" applyFill="1"/>
    <xf numFmtId="0" fontId="2" fillId="13" borderId="0" xfId="0" applyFont="1" applyFill="1"/>
    <xf numFmtId="4" fontId="10" fillId="0" borderId="9" xfId="0" applyNumberFormat="1" applyFont="1" applyFill="1" applyBorder="1"/>
    <xf numFmtId="4" fontId="1" fillId="0" borderId="9" xfId="0" applyNumberFormat="1" applyFont="1" applyFill="1" applyBorder="1"/>
    <xf numFmtId="14" fontId="1" fillId="0" borderId="3" xfId="0" applyNumberFormat="1" applyFont="1" applyBorder="1" applyAlignment="1" applyProtection="1">
      <alignment horizontal="center"/>
    </xf>
    <xf numFmtId="14" fontId="1" fillId="0" borderId="14" xfId="0" applyNumberFormat="1" applyFont="1" applyFill="1" applyBorder="1" applyAlignment="1" applyProtection="1">
      <alignment horizontal="center"/>
    </xf>
    <xf numFmtId="0" fontId="6" fillId="0" borderId="0" xfId="0" applyFont="1" applyFill="1"/>
    <xf numFmtId="0" fontId="2" fillId="0" borderId="12" xfId="0" applyFont="1" applyBorder="1"/>
    <xf numFmtId="0" fontId="1" fillId="0" borderId="7" xfId="0" applyFont="1" applyBorder="1" applyAlignment="1">
      <alignment vertical="top" wrapText="1"/>
    </xf>
    <xf numFmtId="4" fontId="1" fillId="0" borderId="7" xfId="0" applyNumberFormat="1" applyFont="1" applyFill="1" applyBorder="1"/>
    <xf numFmtId="4" fontId="2" fillId="0" borderId="16" xfId="0" applyNumberFormat="1" applyFont="1" applyBorder="1"/>
    <xf numFmtId="4" fontId="2" fillId="0" borderId="15" xfId="0" applyNumberFormat="1" applyFont="1" applyFill="1" applyBorder="1"/>
    <xf numFmtId="4" fontId="9" fillId="0" borderId="15" xfId="0" applyNumberFormat="1" applyFont="1" applyFill="1" applyBorder="1"/>
    <xf numFmtId="4" fontId="2" fillId="14" borderId="9" xfId="0" applyNumberFormat="1" applyFont="1" applyFill="1" applyBorder="1"/>
    <xf numFmtId="0" fontId="1" fillId="0" borderId="1" xfId="0" applyFont="1" applyFill="1" applyBorder="1" applyAlignment="1" applyProtection="1">
      <alignment horizontal="center"/>
    </xf>
    <xf numFmtId="4" fontId="2" fillId="0" borderId="18" xfId="0" applyNumberFormat="1" applyFont="1" applyFill="1" applyBorder="1"/>
    <xf numFmtId="4" fontId="2" fillId="0" borderId="16" xfId="0" applyNumberFormat="1" applyFont="1" applyFill="1" applyBorder="1"/>
    <xf numFmtId="4" fontId="2" fillId="0" borderId="19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6AA53-9BE7-48EC-A744-D6A31C43D50B}">
  <sheetPr>
    <pageSetUpPr fitToPage="1"/>
  </sheetPr>
  <dimension ref="A2:P58"/>
  <sheetViews>
    <sheetView tabSelected="1" zoomScale="145" zoomScaleNormal="145" workbookViewId="0">
      <pane ySplit="10" topLeftCell="A11" activePane="bottomLeft" state="frozen"/>
      <selection pane="bottomLeft" activeCell="E11" sqref="E11:O52"/>
    </sheetView>
  </sheetViews>
  <sheetFormatPr defaultRowHeight="11.25" x14ac:dyDescent="0.2"/>
  <cols>
    <col min="1" max="1" width="4.85546875" style="1" bestFit="1" customWidth="1"/>
    <col min="2" max="2" width="25.7109375" style="1" customWidth="1"/>
    <col min="3" max="4" width="10.85546875" style="1" customWidth="1"/>
    <col min="5" max="5" width="10.7109375" style="1" customWidth="1"/>
    <col min="6" max="6" width="9.42578125" style="1" customWidth="1"/>
    <col min="7" max="8" width="10.7109375" style="1" customWidth="1"/>
    <col min="9" max="9" width="11.5703125" style="1" customWidth="1"/>
    <col min="10" max="10" width="10.85546875" style="1" customWidth="1"/>
    <col min="11" max="11" width="12" style="1" customWidth="1"/>
    <col min="12" max="12" width="11.28515625" style="39" bestFit="1" customWidth="1"/>
    <col min="13" max="13" width="10.140625" style="1" customWidth="1"/>
    <col min="14" max="14" width="10.85546875" style="1" customWidth="1"/>
    <col min="15" max="15" width="11.42578125" style="1" customWidth="1"/>
    <col min="16" max="16384" width="9.140625" style="1"/>
  </cols>
  <sheetData>
    <row r="2" spans="1:16" ht="16.5" customHeight="1" x14ac:dyDescent="0.25">
      <c r="B2" s="17" t="s">
        <v>171</v>
      </c>
      <c r="I2" s="18"/>
    </row>
    <row r="3" spans="1:16" ht="18.75" customHeight="1" x14ac:dyDescent="0.25">
      <c r="B3" s="17" t="s">
        <v>172</v>
      </c>
      <c r="M3" s="24" t="s">
        <v>103</v>
      </c>
    </row>
    <row r="4" spans="1:16" ht="11.25" customHeight="1" thickBot="1" x14ac:dyDescent="0.25">
      <c r="A4" s="2"/>
      <c r="B4" s="2"/>
      <c r="C4" s="2"/>
      <c r="D4" s="2"/>
    </row>
    <row r="5" spans="1:16" s="107" customFormat="1" ht="10.5" x14ac:dyDescent="0.15">
      <c r="A5" s="101"/>
      <c r="B5" s="102"/>
      <c r="C5" s="103" t="s">
        <v>6</v>
      </c>
      <c r="D5" s="102" t="s">
        <v>98</v>
      </c>
      <c r="E5" s="102" t="s">
        <v>0</v>
      </c>
      <c r="F5" s="103" t="s">
        <v>1</v>
      </c>
      <c r="G5" s="102" t="s">
        <v>2</v>
      </c>
      <c r="H5" s="103" t="s">
        <v>2</v>
      </c>
      <c r="I5" s="102" t="s">
        <v>31</v>
      </c>
      <c r="J5" s="104" t="s">
        <v>30</v>
      </c>
      <c r="K5" s="102" t="s">
        <v>31</v>
      </c>
      <c r="L5" s="104" t="s">
        <v>38</v>
      </c>
      <c r="M5" s="103" t="s">
        <v>42</v>
      </c>
      <c r="N5" s="105" t="s">
        <v>6</v>
      </c>
      <c r="O5" s="106"/>
    </row>
    <row r="6" spans="1:16" s="107" customFormat="1" ht="12.75" customHeight="1" x14ac:dyDescent="0.15">
      <c r="A6" s="108" t="s">
        <v>3</v>
      </c>
      <c r="B6" s="109"/>
      <c r="C6" s="145">
        <v>44196</v>
      </c>
      <c r="D6" s="109" t="s">
        <v>99</v>
      </c>
      <c r="E6" s="109" t="s">
        <v>7</v>
      </c>
      <c r="F6" s="110" t="s">
        <v>11</v>
      </c>
      <c r="G6" s="109" t="s">
        <v>9</v>
      </c>
      <c r="H6" s="110" t="s">
        <v>30</v>
      </c>
      <c r="I6" s="109" t="s">
        <v>32</v>
      </c>
      <c r="J6" s="111" t="s">
        <v>35</v>
      </c>
      <c r="K6" s="109" t="s">
        <v>32</v>
      </c>
      <c r="L6" s="111" t="s">
        <v>39</v>
      </c>
      <c r="M6" s="110" t="s">
        <v>43</v>
      </c>
      <c r="N6" s="146">
        <v>44377</v>
      </c>
      <c r="O6" s="110"/>
    </row>
    <row r="7" spans="1:16" s="107" customFormat="1" ht="12.75" customHeight="1" x14ac:dyDescent="0.15">
      <c r="A7" s="108" t="s">
        <v>4</v>
      </c>
      <c r="B7" s="109" t="s">
        <v>5</v>
      </c>
      <c r="C7" s="110"/>
      <c r="D7" s="109" t="s">
        <v>100</v>
      </c>
      <c r="E7" s="109" t="s">
        <v>8</v>
      </c>
      <c r="F7" s="110">
        <v>2021</v>
      </c>
      <c r="G7" s="109"/>
      <c r="H7" s="110">
        <v>2021</v>
      </c>
      <c r="I7" s="109" t="s">
        <v>178</v>
      </c>
      <c r="J7" s="111" t="s">
        <v>36</v>
      </c>
      <c r="K7" s="109" t="s">
        <v>175</v>
      </c>
      <c r="L7" s="111" t="s">
        <v>40</v>
      </c>
      <c r="M7" s="110" t="s">
        <v>44</v>
      </c>
      <c r="N7" s="109"/>
      <c r="O7" s="110"/>
    </row>
    <row r="8" spans="1:16" s="107" customFormat="1" ht="12.75" customHeight="1" x14ac:dyDescent="0.15">
      <c r="A8" s="108"/>
      <c r="B8" s="109"/>
      <c r="C8" s="110"/>
      <c r="D8" s="109">
        <v>2020</v>
      </c>
      <c r="E8" s="109" t="s">
        <v>10</v>
      </c>
      <c r="F8" s="110"/>
      <c r="G8" s="109"/>
      <c r="H8" s="110"/>
      <c r="I8" s="109" t="s">
        <v>33</v>
      </c>
      <c r="J8" s="111" t="s">
        <v>173</v>
      </c>
      <c r="K8" s="109" t="s">
        <v>37</v>
      </c>
      <c r="L8" s="111" t="s">
        <v>41</v>
      </c>
      <c r="M8" s="110"/>
      <c r="N8" s="109"/>
      <c r="O8" s="110" t="s">
        <v>177</v>
      </c>
    </row>
    <row r="9" spans="1:16" s="107" customFormat="1" ht="13.5" customHeight="1" thickBot="1" x14ac:dyDescent="0.2">
      <c r="A9" s="108"/>
      <c r="B9" s="113"/>
      <c r="C9" s="114"/>
      <c r="D9" s="113"/>
      <c r="E9" s="113">
        <v>2021</v>
      </c>
      <c r="F9" s="114"/>
      <c r="G9" s="113"/>
      <c r="H9" s="114"/>
      <c r="I9" s="113" t="s">
        <v>34</v>
      </c>
      <c r="J9" s="115" t="s">
        <v>174</v>
      </c>
      <c r="K9" s="113" t="s">
        <v>34</v>
      </c>
      <c r="L9" s="115" t="s">
        <v>176</v>
      </c>
      <c r="M9" s="114"/>
      <c r="N9" s="113"/>
      <c r="O9" s="116"/>
      <c r="P9" s="117"/>
    </row>
    <row r="10" spans="1:16" s="107" customFormat="1" thickBot="1" x14ac:dyDescent="0.2">
      <c r="A10" s="118"/>
      <c r="B10" s="119">
        <v>1</v>
      </c>
      <c r="C10" s="118">
        <v>2</v>
      </c>
      <c r="D10" s="118" t="s">
        <v>101</v>
      </c>
      <c r="E10" s="120">
        <v>3</v>
      </c>
      <c r="F10" s="120">
        <v>4</v>
      </c>
      <c r="G10" s="118" t="s">
        <v>102</v>
      </c>
      <c r="H10" s="121">
        <v>6</v>
      </c>
      <c r="I10" s="118">
        <v>7</v>
      </c>
      <c r="J10" s="122">
        <v>8</v>
      </c>
      <c r="K10" s="118">
        <v>9</v>
      </c>
      <c r="L10" s="155">
        <v>10</v>
      </c>
      <c r="M10" s="123">
        <v>11</v>
      </c>
      <c r="N10" s="118" t="s">
        <v>29</v>
      </c>
      <c r="O10" s="124" t="s">
        <v>116</v>
      </c>
      <c r="P10" s="125"/>
    </row>
    <row r="11" spans="1:16" x14ac:dyDescent="0.2">
      <c r="A11" s="16" t="s">
        <v>45</v>
      </c>
      <c r="B11" s="16" t="s">
        <v>12</v>
      </c>
      <c r="C11" s="16">
        <v>0</v>
      </c>
      <c r="D11" s="126"/>
      <c r="E11" s="32">
        <v>200</v>
      </c>
      <c r="F11" s="32">
        <v>0</v>
      </c>
      <c r="G11" s="32">
        <f>C11+E11+F11+D11</f>
        <v>200</v>
      </c>
      <c r="H11" s="21">
        <v>200</v>
      </c>
      <c r="I11" s="21">
        <f>H11/(E11+F11)*100</f>
        <v>100</v>
      </c>
      <c r="J11" s="21">
        <v>200</v>
      </c>
      <c r="K11" s="21">
        <f>J11/(E11+F11)*100</f>
        <v>100</v>
      </c>
      <c r="L11" s="21">
        <v>0</v>
      </c>
      <c r="M11" s="21">
        <v>0</v>
      </c>
      <c r="N11" s="21">
        <f t="shared" ref="N11:N51" si="0">G11-H11</f>
        <v>0</v>
      </c>
      <c r="O11" s="32">
        <f>E11+F11</f>
        <v>200</v>
      </c>
      <c r="P11" s="39"/>
    </row>
    <row r="12" spans="1:16" x14ac:dyDescent="0.2">
      <c r="A12" s="16" t="s">
        <v>46</v>
      </c>
      <c r="B12" s="16" t="s">
        <v>13</v>
      </c>
      <c r="C12" s="16">
        <v>6874330.0800000001</v>
      </c>
      <c r="D12" s="126"/>
      <c r="E12" s="32">
        <v>3404278.85</v>
      </c>
      <c r="F12" s="32">
        <v>5826.66</v>
      </c>
      <c r="G12" s="32">
        <f>C12+E12+F12+D12</f>
        <v>10284435.59</v>
      </c>
      <c r="H12" s="21">
        <v>7805826.8799999999</v>
      </c>
      <c r="I12" s="21">
        <f>H12/(E12+F12)*100</f>
        <v>228.90279661757441</v>
      </c>
      <c r="J12" s="21">
        <v>2947824.65</v>
      </c>
      <c r="K12" s="21">
        <f>J12/(E12+F12)*100</f>
        <v>86.443795986828562</v>
      </c>
      <c r="L12" s="21">
        <v>2658519.31</v>
      </c>
      <c r="M12" s="21">
        <v>179910.6</v>
      </c>
      <c r="N12" s="21">
        <f>G12-H12</f>
        <v>2478608.71</v>
      </c>
      <c r="O12" s="32">
        <f>E12+F12</f>
        <v>3410105.5100000002</v>
      </c>
      <c r="P12" s="39"/>
    </row>
    <row r="13" spans="1:16" x14ac:dyDescent="0.2">
      <c r="A13" s="16" t="s">
        <v>47</v>
      </c>
      <c r="B13" s="16" t="s">
        <v>14</v>
      </c>
      <c r="C13" s="32">
        <v>190253.12</v>
      </c>
      <c r="D13" s="129"/>
      <c r="E13" s="32">
        <v>1453095.83</v>
      </c>
      <c r="F13" s="32">
        <v>-8.66</v>
      </c>
      <c r="G13" s="32">
        <f>C13+E13+F13+D13</f>
        <v>1643340.2900000003</v>
      </c>
      <c r="H13" s="21">
        <v>1220296.3999999999</v>
      </c>
      <c r="I13" s="21">
        <f>H13/(E13+F13)*100</f>
        <v>83.979572952942647</v>
      </c>
      <c r="J13" s="21">
        <v>1204790.21</v>
      </c>
      <c r="K13" s="21">
        <f>J13/(E13+F13)*100</f>
        <v>82.912452526850117</v>
      </c>
      <c r="L13" s="21">
        <v>452902.37</v>
      </c>
      <c r="M13" s="21">
        <v>29858.48</v>
      </c>
      <c r="N13" s="21">
        <f t="shared" si="0"/>
        <v>423043.89000000036</v>
      </c>
      <c r="O13" s="32">
        <f t="shared" ref="O13:O52" si="1">E13+F13</f>
        <v>1453087.1700000002</v>
      </c>
      <c r="P13" s="39"/>
    </row>
    <row r="14" spans="1:16" x14ac:dyDescent="0.2">
      <c r="A14" s="16" t="s">
        <v>48</v>
      </c>
      <c r="B14" s="16" t="s">
        <v>73</v>
      </c>
      <c r="C14" s="16">
        <v>0</v>
      </c>
      <c r="D14" s="126"/>
      <c r="E14" s="32"/>
      <c r="F14" s="32"/>
      <c r="G14" s="32">
        <f>C14+E14+F14+D14</f>
        <v>0</v>
      </c>
      <c r="H14" s="21"/>
      <c r="I14" s="21"/>
      <c r="J14" s="21"/>
      <c r="K14" s="21" t="e">
        <f>J14/(E14+F14)*100</f>
        <v>#DIV/0!</v>
      </c>
      <c r="L14" s="21"/>
      <c r="M14" s="21"/>
      <c r="N14" s="21">
        <f t="shared" si="0"/>
        <v>0</v>
      </c>
      <c r="O14" s="32">
        <f t="shared" si="1"/>
        <v>0</v>
      </c>
      <c r="P14" s="39"/>
    </row>
    <row r="15" spans="1:16" x14ac:dyDescent="0.2">
      <c r="A15" s="32" t="s">
        <v>92</v>
      </c>
      <c r="B15" s="143" t="s">
        <v>170</v>
      </c>
      <c r="C15" s="144">
        <v>1877288.78</v>
      </c>
      <c r="D15" s="144">
        <v>0</v>
      </c>
      <c r="E15" s="144">
        <f>E16+E20</f>
        <v>5297985.5199999996</v>
      </c>
      <c r="F15" s="144">
        <f>F16+F20</f>
        <v>40947.58</v>
      </c>
      <c r="G15" s="144">
        <f>G16+G20+G24</f>
        <v>7216021.870000001</v>
      </c>
      <c r="H15" s="144">
        <f>H16+H20+H24</f>
        <v>4886908.4099999992</v>
      </c>
      <c r="I15" s="21">
        <f t="shared" ref="I15:I52" si="2">H15/(E15+F15)*100</f>
        <v>91.533426594163529</v>
      </c>
      <c r="J15" s="144">
        <f>J16+J20+J24</f>
        <v>4268958.28</v>
      </c>
      <c r="K15" s="21">
        <f t="shared" ref="K15:K36" si="3">J15/(E15+F15)*100</f>
        <v>79.959014283209513</v>
      </c>
      <c r="L15" s="144">
        <f>L16+L20+L24</f>
        <v>2483052.46</v>
      </c>
      <c r="M15" s="144">
        <v>153739.01</v>
      </c>
      <c r="N15" s="144">
        <f>G15-H15</f>
        <v>2329113.4600000018</v>
      </c>
      <c r="O15" s="144">
        <f>O16+O20+O24</f>
        <v>5338933.1000000006</v>
      </c>
      <c r="P15" s="39"/>
    </row>
    <row r="16" spans="1:16" x14ac:dyDescent="0.2">
      <c r="A16" s="32"/>
      <c r="B16" s="144" t="s">
        <v>169</v>
      </c>
      <c r="C16" s="144">
        <f>C17+C18+C19</f>
        <v>1776309.1300000001</v>
      </c>
      <c r="D16" s="144">
        <f t="shared" ref="D16:F16" si="4">D17+D18+D19</f>
        <v>2624</v>
      </c>
      <c r="E16" s="144">
        <f t="shared" si="4"/>
        <v>3750086.18</v>
      </c>
      <c r="F16" s="144">
        <f t="shared" si="4"/>
        <v>34574.32</v>
      </c>
      <c r="G16" s="144">
        <f>G17+G18+G19</f>
        <v>5563593.6300000008</v>
      </c>
      <c r="H16" s="144">
        <f>H17+H18+H19</f>
        <v>3488033.34</v>
      </c>
      <c r="I16" s="21">
        <f t="shared" si="2"/>
        <v>92.162383917923421</v>
      </c>
      <c r="J16" s="144">
        <f>J17+J18+J19</f>
        <v>3011576.71</v>
      </c>
      <c r="K16" s="21">
        <f t="shared" si="3"/>
        <v>79.573232790629433</v>
      </c>
      <c r="L16" s="144">
        <f>L17+L18+L19</f>
        <v>2075760.28</v>
      </c>
      <c r="M16" s="144">
        <f>M17+M18+M19</f>
        <v>0</v>
      </c>
      <c r="N16" s="144">
        <f>N17+N18+N19</f>
        <v>2075560.2900000007</v>
      </c>
      <c r="O16" s="144">
        <f>O17+O18+O19</f>
        <v>3784660.5000000005</v>
      </c>
      <c r="P16" s="39"/>
    </row>
    <row r="17" spans="1:16" x14ac:dyDescent="0.2">
      <c r="A17" s="32"/>
      <c r="B17" s="32" t="s">
        <v>125</v>
      </c>
      <c r="C17" s="32">
        <v>488766.73</v>
      </c>
      <c r="D17" s="32">
        <v>2624</v>
      </c>
      <c r="E17" s="32">
        <v>1275227.08</v>
      </c>
      <c r="F17" s="32">
        <v>9716.7199999999993</v>
      </c>
      <c r="G17" s="32">
        <f>C17+E17+F17+D17</f>
        <v>1776334.53</v>
      </c>
      <c r="H17" s="21">
        <v>1164226.96</v>
      </c>
      <c r="I17" s="21">
        <f t="shared" si="2"/>
        <v>90.605282503405988</v>
      </c>
      <c r="J17" s="21">
        <v>1039508.09</v>
      </c>
      <c r="K17" s="21">
        <f t="shared" si="3"/>
        <v>80.899109361825779</v>
      </c>
      <c r="L17" s="21">
        <v>612307.56000000006</v>
      </c>
      <c r="M17" s="21"/>
      <c r="N17" s="21">
        <f>G17-H17</f>
        <v>612107.57000000007</v>
      </c>
      <c r="O17" s="32">
        <f t="shared" si="1"/>
        <v>1284943.8</v>
      </c>
      <c r="P17" s="39"/>
    </row>
    <row r="18" spans="1:16" x14ac:dyDescent="0.2">
      <c r="A18" s="32"/>
      <c r="B18" s="32" t="s">
        <v>16</v>
      </c>
      <c r="C18" s="32">
        <v>1183238.0900000001</v>
      </c>
      <c r="D18" s="32"/>
      <c r="E18" s="32">
        <v>2154199.9300000002</v>
      </c>
      <c r="F18" s="32">
        <v>22848.79</v>
      </c>
      <c r="G18" s="32">
        <f>C18+E18+F18+D18</f>
        <v>3360286.8100000005</v>
      </c>
      <c r="H18" s="21">
        <v>1959492.88</v>
      </c>
      <c r="I18" s="21">
        <f t="shared" si="2"/>
        <v>90.006845597832992</v>
      </c>
      <c r="J18" s="21">
        <v>1676879.14</v>
      </c>
      <c r="K18" s="21">
        <f t="shared" si="3"/>
        <v>77.025338229454036</v>
      </c>
      <c r="L18" s="21">
        <v>1400793.93</v>
      </c>
      <c r="M18" s="21"/>
      <c r="N18" s="21">
        <f>G18-H18</f>
        <v>1400793.9300000006</v>
      </c>
      <c r="O18" s="32">
        <f t="shared" si="1"/>
        <v>2177048.7200000002</v>
      </c>
      <c r="P18" s="39"/>
    </row>
    <row r="19" spans="1:16" x14ac:dyDescent="0.2">
      <c r="A19" s="32"/>
      <c r="B19" s="32" t="s">
        <v>71</v>
      </c>
      <c r="C19" s="32">
        <v>104304.31</v>
      </c>
      <c r="D19" s="32"/>
      <c r="E19" s="32">
        <v>320659.17</v>
      </c>
      <c r="F19" s="32">
        <v>2008.81</v>
      </c>
      <c r="G19" s="32">
        <f>C19+E19+F19+D19</f>
        <v>426972.29</v>
      </c>
      <c r="H19" s="21">
        <v>364313.5</v>
      </c>
      <c r="I19" s="21">
        <f t="shared" si="2"/>
        <v>112.90661688835688</v>
      </c>
      <c r="J19" s="21">
        <v>295189.48</v>
      </c>
      <c r="K19" s="21">
        <f t="shared" si="3"/>
        <v>91.483970612764239</v>
      </c>
      <c r="L19" s="21">
        <v>62658.79</v>
      </c>
      <c r="M19" s="21"/>
      <c r="N19" s="21">
        <f>G19-H19</f>
        <v>62658.789999999979</v>
      </c>
      <c r="O19" s="32">
        <f t="shared" si="1"/>
        <v>322667.98</v>
      </c>
      <c r="P19" s="39"/>
    </row>
    <row r="20" spans="1:16" x14ac:dyDescent="0.2">
      <c r="A20" s="32"/>
      <c r="B20" s="143" t="s">
        <v>168</v>
      </c>
      <c r="C20" s="144">
        <f>C21+C22+C23</f>
        <v>259374.35</v>
      </c>
      <c r="D20" s="144"/>
      <c r="E20" s="144">
        <f t="shared" ref="E20:O20" si="5">E21+E22+E23</f>
        <v>1547899.3399999999</v>
      </c>
      <c r="F20" s="144">
        <f t="shared" si="5"/>
        <v>6373.26</v>
      </c>
      <c r="G20" s="144">
        <f>G21+G22+G23</f>
        <v>1813646.95</v>
      </c>
      <c r="H20" s="144">
        <f>H21+H22+H23</f>
        <v>1406354.77</v>
      </c>
      <c r="I20" s="21">
        <f t="shared" si="2"/>
        <v>90.483147550822167</v>
      </c>
      <c r="J20" s="144">
        <f t="shared" si="5"/>
        <v>1263814.45</v>
      </c>
      <c r="K20" s="21">
        <f t="shared" si="3"/>
        <v>81.312277524547511</v>
      </c>
      <c r="L20" s="144">
        <f t="shared" si="5"/>
        <v>407292.18</v>
      </c>
      <c r="M20" s="144">
        <f t="shared" si="5"/>
        <v>0</v>
      </c>
      <c r="N20" s="144">
        <f>N21+N22+N23</f>
        <v>407292.18000000011</v>
      </c>
      <c r="O20" s="144">
        <f t="shared" si="5"/>
        <v>1554272.5999999999</v>
      </c>
      <c r="P20" s="39"/>
    </row>
    <row r="21" spans="1:16" x14ac:dyDescent="0.2">
      <c r="A21" s="32"/>
      <c r="B21" s="32" t="s">
        <v>157</v>
      </c>
      <c r="C21" s="32">
        <v>141818.31</v>
      </c>
      <c r="D21" s="32"/>
      <c r="E21" s="32">
        <v>815781.54</v>
      </c>
      <c r="F21" s="32">
        <v>3365.32</v>
      </c>
      <c r="G21" s="32">
        <f t="shared" ref="G21:G23" si="6">C21+E21+F21+D21</f>
        <v>960965.17</v>
      </c>
      <c r="H21" s="21">
        <v>737250.47</v>
      </c>
      <c r="I21" s="21">
        <f t="shared" si="2"/>
        <v>90.002233543323356</v>
      </c>
      <c r="J21" s="21">
        <v>665625.31999999995</v>
      </c>
      <c r="K21" s="21">
        <f t="shared" si="3"/>
        <v>81.258361901063751</v>
      </c>
      <c r="L21" s="21">
        <v>223714.7</v>
      </c>
      <c r="M21" s="21"/>
      <c r="N21" s="21">
        <f t="shared" si="0"/>
        <v>223714.70000000007</v>
      </c>
      <c r="O21" s="32">
        <f t="shared" si="1"/>
        <v>819146.86</v>
      </c>
      <c r="P21" s="39"/>
    </row>
    <row r="22" spans="1:16" x14ac:dyDescent="0.2">
      <c r="A22" s="32"/>
      <c r="B22" s="32" t="s">
        <v>158</v>
      </c>
      <c r="C22" s="32">
        <v>92725.88</v>
      </c>
      <c r="D22" s="32"/>
      <c r="E22" s="32">
        <v>661813.31999999995</v>
      </c>
      <c r="F22" s="32">
        <v>2514.64</v>
      </c>
      <c r="G22" s="32">
        <f t="shared" si="6"/>
        <v>757053.84</v>
      </c>
      <c r="H22" s="21">
        <v>605045.31999999995</v>
      </c>
      <c r="I22" s="21">
        <f t="shared" si="2"/>
        <v>91.076299121897563</v>
      </c>
      <c r="J22" s="21">
        <v>542657.22</v>
      </c>
      <c r="K22" s="21">
        <f t="shared" si="3"/>
        <v>81.685139370018391</v>
      </c>
      <c r="L22" s="21">
        <v>152008.51999999999</v>
      </c>
      <c r="M22" s="21"/>
      <c r="N22" s="21">
        <f t="shared" si="0"/>
        <v>152008.52000000002</v>
      </c>
      <c r="O22" s="32">
        <f t="shared" si="1"/>
        <v>664327.96</v>
      </c>
      <c r="P22" s="39"/>
    </row>
    <row r="23" spans="1:16" x14ac:dyDescent="0.2">
      <c r="A23" s="32"/>
      <c r="B23" s="32" t="s">
        <v>159</v>
      </c>
      <c r="C23" s="32">
        <v>24830.16</v>
      </c>
      <c r="D23" s="32"/>
      <c r="E23" s="32">
        <v>70304.479999999996</v>
      </c>
      <c r="F23" s="32">
        <v>493.3</v>
      </c>
      <c r="G23" s="32">
        <f t="shared" si="6"/>
        <v>95627.94</v>
      </c>
      <c r="H23" s="21">
        <v>64058.98</v>
      </c>
      <c r="I23" s="21">
        <f t="shared" si="2"/>
        <v>90.481622446353555</v>
      </c>
      <c r="J23" s="21">
        <v>55531.91</v>
      </c>
      <c r="K23" s="21">
        <f t="shared" si="3"/>
        <v>78.437360606504896</v>
      </c>
      <c r="L23" s="21">
        <v>31568.959999999999</v>
      </c>
      <c r="M23" s="21"/>
      <c r="N23" s="21">
        <f t="shared" si="0"/>
        <v>31568.959999999999</v>
      </c>
      <c r="O23" s="32">
        <f t="shared" si="1"/>
        <v>70797.78</v>
      </c>
      <c r="P23" s="39"/>
    </row>
    <row r="24" spans="1:16" s="39" customFormat="1" ht="16.5" customHeight="1" x14ac:dyDescent="0.2">
      <c r="A24" s="134"/>
      <c r="B24" s="134" t="s">
        <v>17</v>
      </c>
      <c r="C24" s="134">
        <v>-161218.71</v>
      </c>
      <c r="D24" s="134">
        <v>0</v>
      </c>
      <c r="E24" s="32"/>
      <c r="F24" s="32"/>
      <c r="G24" s="32">
        <f>C24+E24+F24+D24</f>
        <v>-161218.71</v>
      </c>
      <c r="H24" s="21">
        <v>-7479.7</v>
      </c>
      <c r="I24" s="21" t="e">
        <f t="shared" si="2"/>
        <v>#DIV/0!</v>
      </c>
      <c r="J24" s="21">
        <v>-6432.88</v>
      </c>
      <c r="K24" s="21" t="e">
        <f t="shared" si="3"/>
        <v>#DIV/0!</v>
      </c>
      <c r="L24" s="21"/>
      <c r="M24" s="21">
        <v>153739.01</v>
      </c>
      <c r="N24" s="21">
        <f>G24-H24</f>
        <v>-153739.00999999998</v>
      </c>
      <c r="O24" s="32">
        <f t="shared" si="1"/>
        <v>0</v>
      </c>
    </row>
    <row r="25" spans="1:16" x14ac:dyDescent="0.2">
      <c r="A25" s="16" t="s">
        <v>49</v>
      </c>
      <c r="B25" s="16" t="s">
        <v>18</v>
      </c>
      <c r="C25" s="16">
        <v>79002.47</v>
      </c>
      <c r="D25" s="126"/>
      <c r="E25" s="32">
        <v>124482.14</v>
      </c>
      <c r="F25" s="32">
        <v>269.27</v>
      </c>
      <c r="G25" s="32">
        <f>C25+E25+F25+D25</f>
        <v>203753.87999999998</v>
      </c>
      <c r="H25" s="21">
        <v>125339.8</v>
      </c>
      <c r="I25" s="21">
        <f t="shared" si="2"/>
        <v>100.47164997974771</v>
      </c>
      <c r="J25" s="21">
        <v>119007.3</v>
      </c>
      <c r="K25" s="21">
        <f t="shared" si="3"/>
        <v>95.395555048235522</v>
      </c>
      <c r="L25" s="21">
        <v>83320.759999999995</v>
      </c>
      <c r="M25" s="21">
        <v>4906.68</v>
      </c>
      <c r="N25" s="21">
        <f t="shared" si="0"/>
        <v>78414.079999999973</v>
      </c>
      <c r="O25" s="32">
        <f t="shared" si="1"/>
        <v>124751.41</v>
      </c>
      <c r="P25" s="39"/>
    </row>
    <row r="26" spans="1:16" x14ac:dyDescent="0.2">
      <c r="A26" s="16" t="s">
        <v>50</v>
      </c>
      <c r="B26" s="16" t="s">
        <v>60</v>
      </c>
      <c r="C26" s="16">
        <v>0</v>
      </c>
      <c r="D26" s="16"/>
      <c r="E26" s="32">
        <v>0</v>
      </c>
      <c r="F26" s="32">
        <v>0</v>
      </c>
      <c r="G26" s="32">
        <f t="shared" ref="G26:G51" si="7">C26+E26+F26+D26</f>
        <v>0</v>
      </c>
      <c r="H26" s="21">
        <v>0</v>
      </c>
      <c r="I26" s="21" t="e">
        <f t="shared" si="2"/>
        <v>#DIV/0!</v>
      </c>
      <c r="J26" s="21">
        <v>0</v>
      </c>
      <c r="K26" s="21" t="e">
        <f t="shared" si="3"/>
        <v>#DIV/0!</v>
      </c>
      <c r="L26" s="21">
        <v>0</v>
      </c>
      <c r="M26" s="21">
        <v>0</v>
      </c>
      <c r="N26" s="21">
        <f t="shared" si="0"/>
        <v>0</v>
      </c>
      <c r="O26" s="32">
        <f t="shared" si="1"/>
        <v>0</v>
      </c>
      <c r="P26" s="39"/>
    </row>
    <row r="27" spans="1:16" s="39" customFormat="1" x14ac:dyDescent="0.2">
      <c r="A27" s="152" t="s">
        <v>51</v>
      </c>
      <c r="B27" s="152" t="s">
        <v>19</v>
      </c>
      <c r="C27" s="152">
        <v>0</v>
      </c>
      <c r="D27" s="153"/>
      <c r="E27" s="152">
        <v>5100</v>
      </c>
      <c r="F27" s="152">
        <v>0</v>
      </c>
      <c r="G27" s="152">
        <f t="shared" si="7"/>
        <v>5100</v>
      </c>
      <c r="H27" s="156">
        <v>5100</v>
      </c>
      <c r="I27" s="156">
        <f t="shared" si="2"/>
        <v>100</v>
      </c>
      <c r="J27" s="156">
        <v>5100</v>
      </c>
      <c r="K27" s="156">
        <f t="shared" si="3"/>
        <v>100</v>
      </c>
      <c r="L27" s="156">
        <v>0</v>
      </c>
      <c r="M27" s="156">
        <v>0</v>
      </c>
      <c r="N27" s="156">
        <f>G27-H27</f>
        <v>0</v>
      </c>
      <c r="O27" s="152">
        <f t="shared" si="1"/>
        <v>5100</v>
      </c>
    </row>
    <row r="28" spans="1:16" s="48" customFormat="1" x14ac:dyDescent="0.2">
      <c r="A28" s="32" t="s">
        <v>52</v>
      </c>
      <c r="B28" s="32" t="s">
        <v>20</v>
      </c>
      <c r="C28" s="32">
        <v>3.71</v>
      </c>
      <c r="D28" s="129"/>
      <c r="E28" s="32">
        <v>5396.61</v>
      </c>
      <c r="F28" s="32">
        <v>0.87</v>
      </c>
      <c r="G28" s="32">
        <f t="shared" si="7"/>
        <v>5401.19</v>
      </c>
      <c r="H28" s="32">
        <v>5567.26</v>
      </c>
      <c r="I28" s="32">
        <f t="shared" si="2"/>
        <v>103.14554199367115</v>
      </c>
      <c r="J28" s="32">
        <v>5563.55</v>
      </c>
      <c r="K28" s="32">
        <f t="shared" si="3"/>
        <v>103.07680621326992</v>
      </c>
      <c r="L28" s="32">
        <v>-164.7</v>
      </c>
      <c r="M28" s="32">
        <v>1.37</v>
      </c>
      <c r="N28" s="32">
        <f t="shared" si="0"/>
        <v>-166.07000000000062</v>
      </c>
      <c r="O28" s="32">
        <f t="shared" si="1"/>
        <v>5397.48</v>
      </c>
    </row>
    <row r="29" spans="1:16" s="48" customFormat="1" x14ac:dyDescent="0.2">
      <c r="A29" s="32" t="s">
        <v>53</v>
      </c>
      <c r="B29" s="32" t="s">
        <v>61</v>
      </c>
      <c r="C29" s="32">
        <v>22500</v>
      </c>
      <c r="D29" s="129"/>
      <c r="E29" s="32">
        <v>891480</v>
      </c>
      <c r="F29" s="32">
        <v>0</v>
      </c>
      <c r="G29" s="32">
        <f t="shared" si="7"/>
        <v>913980</v>
      </c>
      <c r="H29" s="32">
        <v>937455</v>
      </c>
      <c r="I29" s="32">
        <f t="shared" si="2"/>
        <v>105.15715439493876</v>
      </c>
      <c r="J29" s="32">
        <v>935580</v>
      </c>
      <c r="K29" s="32">
        <f t="shared" si="3"/>
        <v>104.94682999057747</v>
      </c>
      <c r="L29" s="32">
        <v>55125</v>
      </c>
      <c r="M29" s="32">
        <v>78600</v>
      </c>
      <c r="N29" s="32">
        <f t="shared" si="0"/>
        <v>-23475</v>
      </c>
      <c r="O29" s="32">
        <f t="shared" si="1"/>
        <v>891480</v>
      </c>
    </row>
    <row r="30" spans="1:16" s="48" customFormat="1" x14ac:dyDescent="0.2">
      <c r="A30" s="32" t="s">
        <v>54</v>
      </c>
      <c r="B30" s="32" t="s">
        <v>112</v>
      </c>
      <c r="C30" s="32">
        <v>0</v>
      </c>
      <c r="D30" s="129"/>
      <c r="E30" s="32">
        <v>71010.75</v>
      </c>
      <c r="F30" s="32">
        <v>0</v>
      </c>
      <c r="G30" s="32">
        <f t="shared" si="7"/>
        <v>71010.75</v>
      </c>
      <c r="H30" s="32">
        <v>62010.75</v>
      </c>
      <c r="I30" s="32">
        <f t="shared" si="2"/>
        <v>87.3258626334745</v>
      </c>
      <c r="J30" s="32">
        <v>62010.75</v>
      </c>
      <c r="K30" s="32">
        <f t="shared" si="3"/>
        <v>87.3258626334745</v>
      </c>
      <c r="L30" s="32">
        <v>9000</v>
      </c>
      <c r="M30" s="32">
        <v>0</v>
      </c>
      <c r="N30" s="32">
        <f t="shared" si="0"/>
        <v>9000</v>
      </c>
      <c r="O30" s="32">
        <f t="shared" si="1"/>
        <v>71010.75</v>
      </c>
    </row>
    <row r="31" spans="1:16" s="48" customFormat="1" x14ac:dyDescent="0.2">
      <c r="A31" s="32" t="s">
        <v>55</v>
      </c>
      <c r="B31" s="32" t="s">
        <v>90</v>
      </c>
      <c r="C31" s="32">
        <v>-10191.6</v>
      </c>
      <c r="D31" s="129"/>
      <c r="E31" s="32">
        <v>0</v>
      </c>
      <c r="F31" s="32">
        <v>0</v>
      </c>
      <c r="G31" s="32">
        <f t="shared" si="7"/>
        <v>-10191.6</v>
      </c>
      <c r="H31" s="32">
        <v>-10191.6</v>
      </c>
      <c r="I31" s="32" t="e">
        <f t="shared" si="2"/>
        <v>#DIV/0!</v>
      </c>
      <c r="J31" s="32">
        <v>10191.6</v>
      </c>
      <c r="K31" s="32" t="e">
        <f t="shared" si="3"/>
        <v>#DIV/0!</v>
      </c>
      <c r="L31" s="32">
        <v>0</v>
      </c>
      <c r="M31" s="32">
        <v>0</v>
      </c>
      <c r="N31" s="32">
        <f t="shared" si="0"/>
        <v>0</v>
      </c>
      <c r="O31" s="32">
        <f t="shared" si="1"/>
        <v>0</v>
      </c>
    </row>
    <row r="32" spans="1:16" s="48" customFormat="1" x14ac:dyDescent="0.2">
      <c r="A32" s="32" t="s">
        <v>56</v>
      </c>
      <c r="B32" s="32" t="s">
        <v>21</v>
      </c>
      <c r="C32" s="32">
        <v>13653.11</v>
      </c>
      <c r="D32" s="129"/>
      <c r="E32" s="32">
        <v>486537.51</v>
      </c>
      <c r="F32" s="32">
        <v>-114.26</v>
      </c>
      <c r="G32" s="32">
        <f t="shared" si="7"/>
        <v>500076.36</v>
      </c>
      <c r="H32" s="32">
        <v>435423.87</v>
      </c>
      <c r="I32" s="32">
        <f t="shared" si="2"/>
        <v>89.515431262794294</v>
      </c>
      <c r="J32" s="32">
        <v>435136.26</v>
      </c>
      <c r="K32" s="32">
        <f t="shared" si="3"/>
        <v>89.456303743704694</v>
      </c>
      <c r="L32" s="32">
        <v>71386.27</v>
      </c>
      <c r="M32" s="32">
        <v>6733.78</v>
      </c>
      <c r="N32" s="32">
        <f t="shared" si="0"/>
        <v>64652.489999999991</v>
      </c>
      <c r="O32" s="32">
        <f t="shared" si="1"/>
        <v>486423.25</v>
      </c>
    </row>
    <row r="33" spans="1:16" s="48" customFormat="1" x14ac:dyDescent="0.2">
      <c r="A33" s="32" t="s">
        <v>57</v>
      </c>
      <c r="B33" s="32" t="s">
        <v>22</v>
      </c>
      <c r="C33" s="32">
        <v>0</v>
      </c>
      <c r="D33" s="129"/>
      <c r="E33" s="32">
        <v>0</v>
      </c>
      <c r="F33" s="32">
        <v>0</v>
      </c>
      <c r="G33" s="32">
        <f t="shared" si="7"/>
        <v>0</v>
      </c>
      <c r="H33" s="32">
        <v>0</v>
      </c>
      <c r="I33" s="32" t="e">
        <f t="shared" si="2"/>
        <v>#DIV/0!</v>
      </c>
      <c r="J33" s="32">
        <v>0</v>
      </c>
      <c r="K33" s="32" t="e">
        <f t="shared" si="3"/>
        <v>#DIV/0!</v>
      </c>
      <c r="L33" s="32">
        <v>0</v>
      </c>
      <c r="M33" s="32">
        <v>0</v>
      </c>
      <c r="N33" s="32">
        <f t="shared" si="0"/>
        <v>0</v>
      </c>
      <c r="O33" s="32">
        <f t="shared" si="1"/>
        <v>0</v>
      </c>
    </row>
    <row r="34" spans="1:16" s="48" customFormat="1" x14ac:dyDescent="0.2">
      <c r="A34" s="32" t="s">
        <v>58</v>
      </c>
      <c r="B34" s="154" t="s">
        <v>62</v>
      </c>
      <c r="C34" s="32">
        <v>1497551.23</v>
      </c>
      <c r="D34" s="129"/>
      <c r="E34" s="32">
        <v>910069.7</v>
      </c>
      <c r="F34" s="32">
        <v>1036.1500000000001</v>
      </c>
      <c r="G34" s="32">
        <f t="shared" si="7"/>
        <v>2408657.0799999996</v>
      </c>
      <c r="H34" s="32">
        <v>815631.2</v>
      </c>
      <c r="I34" s="32">
        <f t="shared" si="2"/>
        <v>89.521014490248305</v>
      </c>
      <c r="J34" s="32">
        <v>782466.11</v>
      </c>
      <c r="K34" s="32">
        <f t="shared" si="3"/>
        <v>85.88092261727877</v>
      </c>
      <c r="L34" s="32">
        <v>1599265.74</v>
      </c>
      <c r="M34" s="32">
        <v>6239.86</v>
      </c>
      <c r="N34" s="32">
        <f t="shared" si="0"/>
        <v>1593025.8799999997</v>
      </c>
      <c r="O34" s="32">
        <f t="shared" si="1"/>
        <v>911105.85</v>
      </c>
    </row>
    <row r="35" spans="1:16" s="48" customFormat="1" x14ac:dyDescent="0.2">
      <c r="A35" s="32" t="s">
        <v>59</v>
      </c>
      <c r="B35" s="154" t="s">
        <v>63</v>
      </c>
      <c r="C35" s="32">
        <v>1018180.52</v>
      </c>
      <c r="D35" s="129"/>
      <c r="E35" s="32">
        <v>1731921.14</v>
      </c>
      <c r="F35" s="32">
        <v>-4800</v>
      </c>
      <c r="G35" s="32">
        <f t="shared" si="7"/>
        <v>2745301.66</v>
      </c>
      <c r="H35" s="32">
        <v>1832443.74</v>
      </c>
      <c r="I35" s="32">
        <f t="shared" si="2"/>
        <v>106.09815939141363</v>
      </c>
      <c r="J35" s="32">
        <v>1731921.14</v>
      </c>
      <c r="K35" s="32">
        <f t="shared" si="3"/>
        <v>100.27791912731728</v>
      </c>
      <c r="L35" s="32">
        <v>912857.92</v>
      </c>
      <c r="M35" s="32">
        <v>0</v>
      </c>
      <c r="N35" s="32">
        <f t="shared" si="0"/>
        <v>912857.92000000016</v>
      </c>
      <c r="O35" s="32">
        <f t="shared" si="1"/>
        <v>1727121.14</v>
      </c>
    </row>
    <row r="36" spans="1:16" s="48" customFormat="1" x14ac:dyDescent="0.2">
      <c r="A36" s="32" t="s">
        <v>77</v>
      </c>
      <c r="B36" s="32" t="s">
        <v>72</v>
      </c>
      <c r="C36" s="32">
        <v>0</v>
      </c>
      <c r="D36" s="129"/>
      <c r="E36" s="32">
        <v>418383.94</v>
      </c>
      <c r="F36" s="32">
        <v>0</v>
      </c>
      <c r="G36" s="32">
        <f t="shared" si="7"/>
        <v>418383.94</v>
      </c>
      <c r="H36" s="32">
        <v>418383.94</v>
      </c>
      <c r="I36" s="32">
        <f t="shared" si="2"/>
        <v>100</v>
      </c>
      <c r="J36" s="32">
        <v>418383.94</v>
      </c>
      <c r="K36" s="32">
        <f t="shared" si="3"/>
        <v>100</v>
      </c>
      <c r="L36" s="32">
        <v>0</v>
      </c>
      <c r="M36" s="32">
        <v>0</v>
      </c>
      <c r="N36" s="32">
        <f t="shared" si="0"/>
        <v>0</v>
      </c>
      <c r="O36" s="32">
        <f t="shared" si="1"/>
        <v>418383.94</v>
      </c>
    </row>
    <row r="37" spans="1:16" s="48" customFormat="1" x14ac:dyDescent="0.2">
      <c r="A37" s="32" t="s">
        <v>78</v>
      </c>
      <c r="B37" s="32" t="s">
        <v>74</v>
      </c>
      <c r="C37" s="32">
        <v>0</v>
      </c>
      <c r="D37" s="129"/>
      <c r="E37" s="32">
        <v>1044568.87</v>
      </c>
      <c r="F37" s="32">
        <v>0</v>
      </c>
      <c r="G37" s="32">
        <f t="shared" si="7"/>
        <v>1044568.87</v>
      </c>
      <c r="H37" s="32">
        <v>1044568.87</v>
      </c>
      <c r="I37" s="32">
        <f t="shared" si="2"/>
        <v>100</v>
      </c>
      <c r="J37" s="32">
        <v>1044568.87</v>
      </c>
      <c r="K37" s="32">
        <f>J37/(E37+F37)*100</f>
        <v>100</v>
      </c>
      <c r="L37" s="32">
        <v>0</v>
      </c>
      <c r="M37" s="32">
        <v>0</v>
      </c>
      <c r="N37" s="32">
        <f t="shared" si="0"/>
        <v>0</v>
      </c>
      <c r="O37" s="32">
        <f t="shared" si="1"/>
        <v>1044568.87</v>
      </c>
    </row>
    <row r="38" spans="1:16" s="48" customFormat="1" x14ac:dyDescent="0.2">
      <c r="A38" s="32" t="s">
        <v>79</v>
      </c>
      <c r="B38" s="154" t="s">
        <v>64</v>
      </c>
      <c r="C38" s="32">
        <v>82193.350000000006</v>
      </c>
      <c r="D38" s="32"/>
      <c r="E38" s="32">
        <v>136229</v>
      </c>
      <c r="F38" s="32">
        <v>-164.34</v>
      </c>
      <c r="G38" s="32">
        <f t="shared" si="7"/>
        <v>218258.01</v>
      </c>
      <c r="H38" s="32">
        <v>183133.64</v>
      </c>
      <c r="I38" s="32">
        <f t="shared" si="2"/>
        <v>134.59309713484751</v>
      </c>
      <c r="J38" s="32">
        <v>131613.48000000001</v>
      </c>
      <c r="K38" s="32">
        <f t="shared" ref="K38:K52" si="8">J38/(E38+F38)*100</f>
        <v>96.728628873948608</v>
      </c>
      <c r="L38" s="32">
        <v>35804.300000000003</v>
      </c>
      <c r="M38" s="32">
        <v>679.93</v>
      </c>
      <c r="N38" s="32">
        <f t="shared" si="0"/>
        <v>35124.369999999995</v>
      </c>
      <c r="O38" s="32">
        <f t="shared" si="1"/>
        <v>136064.66</v>
      </c>
    </row>
    <row r="39" spans="1:16" s="48" customFormat="1" x14ac:dyDescent="0.2">
      <c r="A39" s="32" t="s">
        <v>80</v>
      </c>
      <c r="B39" s="32" t="s">
        <v>23</v>
      </c>
      <c r="C39" s="32">
        <v>4448.68</v>
      </c>
      <c r="D39" s="129"/>
      <c r="E39" s="32">
        <v>18810.7</v>
      </c>
      <c r="F39" s="32">
        <v>1867.96</v>
      </c>
      <c r="G39" s="32">
        <f t="shared" si="7"/>
        <v>25127.34</v>
      </c>
      <c r="H39" s="32">
        <v>18552.099999999999</v>
      </c>
      <c r="I39" s="32">
        <f t="shared" si="2"/>
        <v>89.716161492088943</v>
      </c>
      <c r="J39" s="32">
        <v>18552.099999999999</v>
      </c>
      <c r="K39" s="32">
        <f t="shared" si="8"/>
        <v>89.716161492088943</v>
      </c>
      <c r="L39" s="32">
        <v>6575.24</v>
      </c>
      <c r="M39" s="32">
        <v>0</v>
      </c>
      <c r="N39" s="32">
        <f t="shared" si="0"/>
        <v>6575.2400000000016</v>
      </c>
      <c r="O39" s="32">
        <f t="shared" si="1"/>
        <v>20678.66</v>
      </c>
    </row>
    <row r="40" spans="1:16" s="48" customFormat="1" x14ac:dyDescent="0.2">
      <c r="A40" s="32" t="s">
        <v>81</v>
      </c>
      <c r="B40" s="154" t="s">
        <v>24</v>
      </c>
      <c r="C40" s="32">
        <v>45017.87</v>
      </c>
      <c r="D40" s="32"/>
      <c r="E40" s="32">
        <v>99965.1</v>
      </c>
      <c r="F40" s="32">
        <v>757.22</v>
      </c>
      <c r="G40" s="32">
        <f t="shared" si="7"/>
        <v>145740.19</v>
      </c>
      <c r="H40" s="32">
        <v>78431.47</v>
      </c>
      <c r="I40" s="32">
        <f t="shared" si="2"/>
        <v>77.869006591587635</v>
      </c>
      <c r="J40" s="32">
        <v>54801.42</v>
      </c>
      <c r="K40" s="32">
        <f t="shared" si="8"/>
        <v>54.408417121448352</v>
      </c>
      <c r="L40" s="32">
        <v>71245.09</v>
      </c>
      <c r="M40" s="32">
        <v>3936.37</v>
      </c>
      <c r="N40" s="32">
        <f t="shared" si="0"/>
        <v>67308.72</v>
      </c>
      <c r="O40" s="32">
        <f t="shared" si="1"/>
        <v>100722.32</v>
      </c>
    </row>
    <row r="41" spans="1:16" s="48" customFormat="1" x14ac:dyDescent="0.2">
      <c r="A41" s="32" t="s">
        <v>82</v>
      </c>
      <c r="B41" s="32" t="s">
        <v>25</v>
      </c>
      <c r="C41" s="32">
        <v>30214.28</v>
      </c>
      <c r="D41" s="129"/>
      <c r="E41" s="32">
        <v>35473.550000000003</v>
      </c>
      <c r="F41" s="32">
        <v>380.63</v>
      </c>
      <c r="G41" s="32">
        <f t="shared" si="7"/>
        <v>66068.460000000006</v>
      </c>
      <c r="H41" s="32">
        <v>35523.17</v>
      </c>
      <c r="I41" s="32">
        <f>H41/(E41+F41)*100</f>
        <v>99.076788257324523</v>
      </c>
      <c r="J41" s="32">
        <v>34080.46</v>
      </c>
      <c r="K41" s="32">
        <f t="shared" si="8"/>
        <v>95.052961746719618</v>
      </c>
      <c r="L41" s="32">
        <v>34213.64</v>
      </c>
      <c r="M41" s="32">
        <v>3668.35</v>
      </c>
      <c r="N41" s="32">
        <f t="shared" si="0"/>
        <v>30545.290000000008</v>
      </c>
      <c r="O41" s="32">
        <f t="shared" si="1"/>
        <v>35854.18</v>
      </c>
    </row>
    <row r="42" spans="1:16" x14ac:dyDescent="0.2">
      <c r="A42" s="151" t="s">
        <v>83</v>
      </c>
      <c r="B42" s="151" t="s">
        <v>65</v>
      </c>
      <c r="C42" s="151">
        <v>0</v>
      </c>
      <c r="D42" s="151"/>
      <c r="E42" s="157">
        <v>0</v>
      </c>
      <c r="F42" s="157">
        <v>0</v>
      </c>
      <c r="G42" s="157">
        <f t="shared" si="7"/>
        <v>0</v>
      </c>
      <c r="H42" s="158">
        <v>0</v>
      </c>
      <c r="I42" s="158" t="e">
        <f t="shared" si="2"/>
        <v>#DIV/0!</v>
      </c>
      <c r="J42" s="158">
        <v>0</v>
      </c>
      <c r="K42" s="158" t="e">
        <f t="shared" si="8"/>
        <v>#DIV/0!</v>
      </c>
      <c r="L42" s="158">
        <v>0</v>
      </c>
      <c r="M42" s="158">
        <v>0</v>
      </c>
      <c r="N42" s="158">
        <f t="shared" si="0"/>
        <v>0</v>
      </c>
      <c r="O42" s="157">
        <f t="shared" si="1"/>
        <v>0</v>
      </c>
      <c r="P42" s="39"/>
    </row>
    <row r="43" spans="1:16" x14ac:dyDescent="0.2">
      <c r="A43" s="16" t="s">
        <v>84</v>
      </c>
      <c r="B43" s="16" t="s">
        <v>26</v>
      </c>
      <c r="C43" s="16">
        <v>0</v>
      </c>
      <c r="D43" s="16"/>
      <c r="E43" s="32">
        <v>0</v>
      </c>
      <c r="F43" s="32">
        <v>0</v>
      </c>
      <c r="G43" s="32">
        <f t="shared" si="7"/>
        <v>0</v>
      </c>
      <c r="H43" s="21">
        <v>0</v>
      </c>
      <c r="I43" s="21" t="e">
        <f t="shared" si="2"/>
        <v>#DIV/0!</v>
      </c>
      <c r="J43" s="21">
        <v>0</v>
      </c>
      <c r="K43" s="21" t="e">
        <f t="shared" si="8"/>
        <v>#DIV/0!</v>
      </c>
      <c r="L43" s="21">
        <v>0</v>
      </c>
      <c r="M43" s="21">
        <v>0</v>
      </c>
      <c r="N43" s="21">
        <f t="shared" si="0"/>
        <v>0</v>
      </c>
      <c r="O43" s="32">
        <f t="shared" si="1"/>
        <v>0</v>
      </c>
      <c r="P43" s="39"/>
    </row>
    <row r="44" spans="1:16" s="39" customFormat="1" x14ac:dyDescent="0.2">
      <c r="A44" s="32" t="s">
        <v>85</v>
      </c>
      <c r="B44" s="32" t="s">
        <v>66</v>
      </c>
      <c r="C44" s="32">
        <v>0</v>
      </c>
      <c r="D44" s="32"/>
      <c r="E44" s="32">
        <v>0</v>
      </c>
      <c r="F44" s="32">
        <v>0</v>
      </c>
      <c r="G44" s="32">
        <f t="shared" si="7"/>
        <v>0</v>
      </c>
      <c r="H44" s="21">
        <v>0</v>
      </c>
      <c r="I44" s="21" t="e">
        <f t="shared" si="2"/>
        <v>#DIV/0!</v>
      </c>
      <c r="J44" s="21">
        <v>0</v>
      </c>
      <c r="K44" s="21" t="e">
        <f t="shared" si="8"/>
        <v>#DIV/0!</v>
      </c>
      <c r="L44" s="21">
        <v>0</v>
      </c>
      <c r="M44" s="21">
        <v>0</v>
      </c>
      <c r="N44" s="21">
        <f t="shared" si="0"/>
        <v>0</v>
      </c>
      <c r="O44" s="32">
        <f t="shared" si="1"/>
        <v>0</v>
      </c>
    </row>
    <row r="45" spans="1:16" x14ac:dyDescent="0.2">
      <c r="A45" s="16" t="s">
        <v>86</v>
      </c>
      <c r="B45" s="16" t="s">
        <v>27</v>
      </c>
      <c r="C45" s="16">
        <v>0</v>
      </c>
      <c r="D45" s="16"/>
      <c r="E45" s="32">
        <v>1339148.46</v>
      </c>
      <c r="F45" s="32">
        <v>0</v>
      </c>
      <c r="G45" s="32">
        <f t="shared" si="7"/>
        <v>1339148.46</v>
      </c>
      <c r="H45" s="21">
        <v>1339148.46</v>
      </c>
      <c r="I45" s="21">
        <f t="shared" si="2"/>
        <v>100</v>
      </c>
      <c r="J45" s="21">
        <v>1339148.46</v>
      </c>
      <c r="K45" s="21">
        <f t="shared" si="8"/>
        <v>100</v>
      </c>
      <c r="L45" s="21">
        <v>0</v>
      </c>
      <c r="M45" s="21">
        <v>0</v>
      </c>
      <c r="N45" s="21">
        <f t="shared" si="0"/>
        <v>0</v>
      </c>
      <c r="O45" s="32">
        <f t="shared" si="1"/>
        <v>1339148.46</v>
      </c>
      <c r="P45" s="39"/>
    </row>
    <row r="46" spans="1:16" x14ac:dyDescent="0.2">
      <c r="A46" s="16" t="s">
        <v>87</v>
      </c>
      <c r="B46" s="16" t="s">
        <v>75</v>
      </c>
      <c r="C46" s="16">
        <v>0</v>
      </c>
      <c r="D46" s="126"/>
      <c r="E46" s="32">
        <v>0</v>
      </c>
      <c r="F46" s="32">
        <v>0</v>
      </c>
      <c r="G46" s="32">
        <f t="shared" si="7"/>
        <v>0</v>
      </c>
      <c r="H46" s="21">
        <v>0</v>
      </c>
      <c r="I46" s="21" t="e">
        <f t="shared" si="2"/>
        <v>#DIV/0!</v>
      </c>
      <c r="J46" s="21">
        <v>0</v>
      </c>
      <c r="K46" s="21" t="e">
        <f t="shared" si="8"/>
        <v>#DIV/0!</v>
      </c>
      <c r="L46" s="21">
        <v>0</v>
      </c>
      <c r="M46" s="21">
        <v>0</v>
      </c>
      <c r="N46" s="21">
        <f t="shared" si="0"/>
        <v>0</v>
      </c>
      <c r="O46" s="32">
        <f t="shared" si="1"/>
        <v>0</v>
      </c>
      <c r="P46" s="39"/>
    </row>
    <row r="47" spans="1:16" x14ac:dyDescent="0.2">
      <c r="A47" s="16" t="s">
        <v>88</v>
      </c>
      <c r="B47" s="16" t="s">
        <v>67</v>
      </c>
      <c r="C47" s="16">
        <v>0.2</v>
      </c>
      <c r="D47" s="16"/>
      <c r="E47" s="32">
        <v>585926.54</v>
      </c>
      <c r="F47" s="32">
        <v>0</v>
      </c>
      <c r="G47" s="32">
        <f t="shared" si="7"/>
        <v>585926.74</v>
      </c>
      <c r="H47" s="21">
        <v>585926.66</v>
      </c>
      <c r="I47" s="21">
        <f t="shared" si="2"/>
        <v>100.00002048038309</v>
      </c>
      <c r="J47" s="21">
        <v>585926.54</v>
      </c>
      <c r="K47" s="21">
        <f t="shared" si="8"/>
        <v>100</v>
      </c>
      <c r="L47" s="21">
        <v>0.12</v>
      </c>
      <c r="M47" s="21">
        <v>0.04</v>
      </c>
      <c r="N47" s="21">
        <f t="shared" si="0"/>
        <v>7.9999999958090484E-2</v>
      </c>
      <c r="O47" s="32">
        <f t="shared" si="1"/>
        <v>585926.54</v>
      </c>
      <c r="P47" s="39"/>
    </row>
    <row r="48" spans="1:16" x14ac:dyDescent="0.2">
      <c r="A48" s="16" t="s">
        <v>89</v>
      </c>
      <c r="B48" s="16" t="s">
        <v>68</v>
      </c>
      <c r="C48" s="16">
        <v>0</v>
      </c>
      <c r="D48" s="16"/>
      <c r="E48" s="32">
        <v>321594.53000000003</v>
      </c>
      <c r="F48" s="32">
        <v>0</v>
      </c>
      <c r="G48" s="32">
        <f t="shared" si="7"/>
        <v>321594.53000000003</v>
      </c>
      <c r="H48" s="21">
        <v>321594.53000000003</v>
      </c>
      <c r="I48" s="21">
        <f t="shared" si="2"/>
        <v>100</v>
      </c>
      <c r="J48" s="21">
        <v>321594.53000000003</v>
      </c>
      <c r="K48" s="21">
        <f t="shared" si="8"/>
        <v>100</v>
      </c>
      <c r="L48" s="21">
        <v>0</v>
      </c>
      <c r="M48" s="21">
        <v>0</v>
      </c>
      <c r="N48" s="21">
        <f t="shared" si="0"/>
        <v>0</v>
      </c>
      <c r="O48" s="32">
        <f t="shared" si="1"/>
        <v>321594.53000000003</v>
      </c>
      <c r="P48" s="39"/>
    </row>
    <row r="49" spans="1:16" x14ac:dyDescent="0.2">
      <c r="A49" s="16" t="s">
        <v>91</v>
      </c>
      <c r="B49" s="16" t="s">
        <v>76</v>
      </c>
      <c r="C49" s="16">
        <v>0</v>
      </c>
      <c r="D49" s="16"/>
      <c r="E49" s="32">
        <v>10198.11</v>
      </c>
      <c r="F49" s="32">
        <v>0</v>
      </c>
      <c r="G49" s="32">
        <f t="shared" si="7"/>
        <v>10198.11</v>
      </c>
      <c r="H49" s="21">
        <v>10198.11</v>
      </c>
      <c r="I49" s="21">
        <f t="shared" si="2"/>
        <v>100</v>
      </c>
      <c r="J49" s="21">
        <v>10198.11</v>
      </c>
      <c r="K49" s="21">
        <f t="shared" si="8"/>
        <v>100</v>
      </c>
      <c r="L49" s="21">
        <v>0</v>
      </c>
      <c r="M49" s="21">
        <v>0</v>
      </c>
      <c r="N49" s="21">
        <f t="shared" si="0"/>
        <v>0</v>
      </c>
      <c r="O49" s="32">
        <f t="shared" si="1"/>
        <v>10198.11</v>
      </c>
      <c r="P49" s="39"/>
    </row>
    <row r="50" spans="1:16" x14ac:dyDescent="0.2">
      <c r="A50" s="137" t="s">
        <v>163</v>
      </c>
      <c r="B50" s="138" t="s">
        <v>164</v>
      </c>
      <c r="C50" s="138">
        <v>1579264.07</v>
      </c>
      <c r="D50" s="138">
        <v>0</v>
      </c>
      <c r="E50" s="139">
        <v>-89674.5</v>
      </c>
      <c r="F50" s="139">
        <v>116415.5</v>
      </c>
      <c r="G50" s="152">
        <f t="shared" si="7"/>
        <v>1606005.07</v>
      </c>
      <c r="H50" s="140">
        <v>566409.18000000005</v>
      </c>
      <c r="I50" s="156">
        <f t="shared" si="2"/>
        <v>2118.1301372424368</v>
      </c>
      <c r="J50" s="140">
        <v>346169.37</v>
      </c>
      <c r="K50" s="156">
        <f t="shared" si="8"/>
        <v>1294.5266444785161</v>
      </c>
      <c r="L50" s="140">
        <v>1122876.75</v>
      </c>
      <c r="M50" s="140">
        <v>83280.86</v>
      </c>
      <c r="N50" s="156">
        <f t="shared" si="0"/>
        <v>1039595.89</v>
      </c>
      <c r="O50" s="152">
        <f t="shared" si="1"/>
        <v>26741</v>
      </c>
      <c r="P50" s="147"/>
    </row>
    <row r="51" spans="1:16" s="48" customFormat="1" x14ac:dyDescent="0.2">
      <c r="A51" s="32" t="s">
        <v>166</v>
      </c>
      <c r="B51" s="32" t="s">
        <v>167</v>
      </c>
      <c r="C51" s="32">
        <v>-118803.51</v>
      </c>
      <c r="D51" s="32"/>
      <c r="E51" s="32">
        <v>0</v>
      </c>
      <c r="F51" s="32">
        <v>0</v>
      </c>
      <c r="G51" s="32">
        <f t="shared" si="7"/>
        <v>-118803.51</v>
      </c>
      <c r="H51" s="32">
        <v>-101899.67</v>
      </c>
      <c r="I51" s="32" t="e">
        <f t="shared" si="2"/>
        <v>#DIV/0!</v>
      </c>
      <c r="J51" s="32">
        <v>16903.84</v>
      </c>
      <c r="K51" s="32" t="e">
        <f t="shared" si="8"/>
        <v>#DIV/0!</v>
      </c>
      <c r="L51" s="32">
        <v>-16903.84</v>
      </c>
      <c r="M51" s="32">
        <v>0</v>
      </c>
      <c r="N51" s="32">
        <f t="shared" si="0"/>
        <v>-16903.839999999997</v>
      </c>
      <c r="O51" s="32">
        <f t="shared" si="1"/>
        <v>0</v>
      </c>
    </row>
    <row r="52" spans="1:16" ht="12" thickBot="1" x14ac:dyDescent="0.25">
      <c r="A52" s="148"/>
      <c r="B52" s="149" t="s">
        <v>28</v>
      </c>
      <c r="C52" s="150">
        <f t="shared" ref="C52:H52" si="9">C11+C12+C13+C15+C25+C26+C27+C28+C29+C30+C32+C33+C34+C35+C36+C37+C38+C39+C40+C41+C42+C43+C46+C44+C47+C48+C31+C45+C49+C50+C51</f>
        <v>13184906.359999999</v>
      </c>
      <c r="D52" s="150">
        <f t="shared" si="9"/>
        <v>0</v>
      </c>
      <c r="E52" s="150">
        <f t="shared" si="9"/>
        <v>18302182.349999998</v>
      </c>
      <c r="F52" s="150">
        <f t="shared" si="9"/>
        <v>162414.58000000002</v>
      </c>
      <c r="G52" s="150">
        <f t="shared" si="9"/>
        <v>31649303.280000001</v>
      </c>
      <c r="H52" s="150">
        <f t="shared" si="9"/>
        <v>22621982.169999998</v>
      </c>
      <c r="I52" s="150">
        <f t="shared" si="2"/>
        <v>122.5154399836661</v>
      </c>
      <c r="J52" s="150">
        <f>J11+J12+J13+J15+J25+J26+J27+J28+J29+J30+J32+J33+J34+J35+J36+J37+J38+J39+J40+J41+J42+J43+J46+J44+J47+J48+J31+J45+J49+J50+J51</f>
        <v>16830690.970000003</v>
      </c>
      <c r="K52" s="150">
        <f t="shared" si="8"/>
        <v>91.151142014124687</v>
      </c>
      <c r="L52" s="150">
        <f>L11+L12+L13+L15+L25+L26+L27+L28+L29+L30+L32+L33+L34+L35+L36+L37+L38+L39+L40+L41+L42+L43+L46+L44+L47+L48+L31+L45+L49+L50+L51</f>
        <v>9579076.4299999997</v>
      </c>
      <c r="M52" s="150">
        <f>M11+M12+M13+M15+M25+M26+M27+M28+M29+M30+M32+M33+M34+M35+M36+M37+M38+M39+M40+M41+M42+M43+M46+M44+M47+M48+M31+M45+M49+M50+M51</f>
        <v>551555.32999999996</v>
      </c>
      <c r="N52" s="150">
        <f>N11+N12+N13+N14+N15+N25+N26+N27+N28+N29+N30+N31+N32+N33+N34+N35+N36+N37+N38+N39+N40+N41+N42+N43+N44+N45+N46+N47+N48+N50+N49+N51</f>
        <v>9027321.1100000031</v>
      </c>
      <c r="O52" s="157">
        <f t="shared" si="1"/>
        <v>18464596.929999996</v>
      </c>
      <c r="P52" s="39"/>
    </row>
    <row r="53" spans="1:16" x14ac:dyDescent="0.2">
      <c r="A53" s="2"/>
      <c r="B53" s="2"/>
      <c r="C53" s="2"/>
      <c r="D53" s="2"/>
      <c r="G53" s="18"/>
      <c r="J53" s="39"/>
      <c r="K53" s="39"/>
      <c r="P53" s="39"/>
    </row>
    <row r="54" spans="1:16" x14ac:dyDescent="0.2">
      <c r="A54" s="2"/>
      <c r="B54" s="34" t="s">
        <v>97</v>
      </c>
      <c r="C54" s="37" t="s">
        <v>93</v>
      </c>
      <c r="D54" s="37"/>
      <c r="I54" s="2"/>
      <c r="J54" s="40"/>
      <c r="K54" s="41"/>
    </row>
    <row r="55" spans="1:16" x14ac:dyDescent="0.2">
      <c r="A55" s="2"/>
      <c r="B55" s="2"/>
      <c r="C55" s="2"/>
      <c r="D55" s="2"/>
    </row>
    <row r="56" spans="1:16" x14ac:dyDescent="0.2">
      <c r="A56" s="2"/>
      <c r="B56" s="2"/>
      <c r="C56" s="2"/>
      <c r="D56" s="2"/>
    </row>
    <row r="57" spans="1:16" x14ac:dyDescent="0.2">
      <c r="A57" s="2"/>
      <c r="B57" s="2"/>
      <c r="C57" s="2"/>
      <c r="D57" s="2"/>
    </row>
    <row r="58" spans="1:16" x14ac:dyDescent="0.2">
      <c r="A58" s="2"/>
      <c r="B58" s="2"/>
      <c r="C58" s="2"/>
      <c r="D58" s="2"/>
    </row>
  </sheetData>
  <pageMargins left="0.75" right="0.75" top="1" bottom="1" header="0.5" footer="0.5"/>
  <pageSetup paperSize="9" scale="73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/>
  </sheetViews>
  <sheetFormatPr defaultRowHeight="12.75" x14ac:dyDescent="0.2"/>
  <sheetData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/>
  </sheetViews>
  <sheetFormatPr defaultRowHeight="12.75" x14ac:dyDescent="0.2"/>
  <sheetData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Normal="100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97B52-115E-43B5-9040-FDF33104FA79}">
  <sheetPr>
    <pageSetUpPr fitToPage="1"/>
  </sheetPr>
  <dimension ref="A2:P58"/>
  <sheetViews>
    <sheetView zoomScale="140" zoomScaleNormal="140" workbookViewId="0">
      <pane ySplit="10" topLeftCell="A11" activePane="bottomLeft" state="frozen"/>
      <selection pane="bottomLeft" activeCell="M16" sqref="M16"/>
    </sheetView>
  </sheetViews>
  <sheetFormatPr defaultRowHeight="11.25" x14ac:dyDescent="0.2"/>
  <cols>
    <col min="1" max="1" width="4.85546875" style="1" bestFit="1" customWidth="1"/>
    <col min="2" max="2" width="25.7109375" style="1" customWidth="1"/>
    <col min="3" max="4" width="10.85546875" style="1" customWidth="1"/>
    <col min="5" max="5" width="10.7109375" style="1" customWidth="1"/>
    <col min="6" max="6" width="9.42578125" style="1" customWidth="1"/>
    <col min="7" max="8" width="10.7109375" style="1" customWidth="1"/>
    <col min="9" max="9" width="11.5703125" style="1" customWidth="1"/>
    <col min="10" max="10" width="10.85546875" style="1" customWidth="1"/>
    <col min="11" max="11" width="12" style="1" customWidth="1"/>
    <col min="12" max="12" width="11.28515625" style="1" bestFit="1" customWidth="1"/>
    <col min="13" max="13" width="10.140625" style="1" customWidth="1"/>
    <col min="14" max="14" width="10.85546875" style="1" customWidth="1"/>
    <col min="15" max="15" width="11.42578125" style="1" customWidth="1"/>
    <col min="16" max="16384" width="9.140625" style="1"/>
  </cols>
  <sheetData>
    <row r="2" spans="1:16" ht="16.5" customHeight="1" x14ac:dyDescent="0.25">
      <c r="B2" s="17" t="s">
        <v>160</v>
      </c>
    </row>
    <row r="3" spans="1:16" ht="18.75" customHeight="1" x14ac:dyDescent="0.25">
      <c r="B3" s="17" t="s">
        <v>161</v>
      </c>
      <c r="M3" s="24" t="s">
        <v>103</v>
      </c>
    </row>
    <row r="4" spans="1:16" ht="11.25" customHeight="1" thickBot="1" x14ac:dyDescent="0.25">
      <c r="A4" s="2"/>
      <c r="B4" s="2"/>
      <c r="C4" s="2"/>
      <c r="D4" s="2"/>
    </row>
    <row r="5" spans="1:16" s="107" customFormat="1" ht="10.5" x14ac:dyDescent="0.15">
      <c r="A5" s="101"/>
      <c r="B5" s="102"/>
      <c r="C5" s="103" t="s">
        <v>6</v>
      </c>
      <c r="D5" s="102" t="s">
        <v>98</v>
      </c>
      <c r="E5" s="102" t="s">
        <v>0</v>
      </c>
      <c r="F5" s="103" t="s">
        <v>1</v>
      </c>
      <c r="G5" s="102" t="s">
        <v>2</v>
      </c>
      <c r="H5" s="103" t="s">
        <v>2</v>
      </c>
      <c r="I5" s="102" t="s">
        <v>31</v>
      </c>
      <c r="J5" s="104" t="s">
        <v>30</v>
      </c>
      <c r="K5" s="102" t="s">
        <v>31</v>
      </c>
      <c r="L5" s="103" t="s">
        <v>38</v>
      </c>
      <c r="M5" s="103" t="s">
        <v>42</v>
      </c>
      <c r="N5" s="105" t="s">
        <v>6</v>
      </c>
      <c r="O5" s="106"/>
    </row>
    <row r="6" spans="1:16" s="107" customFormat="1" ht="12.75" customHeight="1" x14ac:dyDescent="0.15">
      <c r="A6" s="108" t="s">
        <v>3</v>
      </c>
      <c r="B6" s="109"/>
      <c r="C6" s="110" t="s">
        <v>148</v>
      </c>
      <c r="D6" s="109" t="s">
        <v>99</v>
      </c>
      <c r="E6" s="109" t="s">
        <v>7</v>
      </c>
      <c r="F6" s="110" t="s">
        <v>11</v>
      </c>
      <c r="G6" s="109" t="s">
        <v>9</v>
      </c>
      <c r="H6" s="110" t="s">
        <v>30</v>
      </c>
      <c r="I6" s="109" t="s">
        <v>32</v>
      </c>
      <c r="J6" s="111" t="s">
        <v>35</v>
      </c>
      <c r="K6" s="109" t="s">
        <v>32</v>
      </c>
      <c r="L6" s="110" t="s">
        <v>39</v>
      </c>
      <c r="M6" s="110" t="s">
        <v>43</v>
      </c>
      <c r="N6" s="112" t="s">
        <v>162</v>
      </c>
      <c r="O6" s="110"/>
    </row>
    <row r="7" spans="1:16" s="107" customFormat="1" ht="12.75" customHeight="1" x14ac:dyDescent="0.15">
      <c r="A7" s="108" t="s">
        <v>4</v>
      </c>
      <c r="B7" s="109" t="s">
        <v>5</v>
      </c>
      <c r="C7" s="110"/>
      <c r="D7" s="109" t="s">
        <v>100</v>
      </c>
      <c r="E7" s="109" t="s">
        <v>8</v>
      </c>
      <c r="F7" s="110">
        <v>2020</v>
      </c>
      <c r="G7" s="109"/>
      <c r="H7" s="110">
        <v>2020</v>
      </c>
      <c r="I7" s="109" t="s">
        <v>151</v>
      </c>
      <c r="J7" s="111" t="s">
        <v>36</v>
      </c>
      <c r="K7" s="109" t="s">
        <v>154</v>
      </c>
      <c r="L7" s="110" t="s">
        <v>40</v>
      </c>
      <c r="M7" s="110" t="s">
        <v>44</v>
      </c>
      <c r="N7" s="109"/>
      <c r="O7" s="110"/>
    </row>
    <row r="8" spans="1:16" s="107" customFormat="1" ht="12.75" customHeight="1" x14ac:dyDescent="0.15">
      <c r="A8" s="108"/>
      <c r="B8" s="109"/>
      <c r="C8" s="110"/>
      <c r="D8" s="109">
        <v>2019</v>
      </c>
      <c r="E8" s="109" t="s">
        <v>10</v>
      </c>
      <c r="F8" s="110"/>
      <c r="G8" s="109"/>
      <c r="H8" s="110"/>
      <c r="I8" s="109" t="s">
        <v>33</v>
      </c>
      <c r="J8" s="111" t="s">
        <v>152</v>
      </c>
      <c r="K8" s="109" t="s">
        <v>37</v>
      </c>
      <c r="L8" s="110" t="s">
        <v>41</v>
      </c>
      <c r="M8" s="110"/>
      <c r="N8" s="109"/>
      <c r="O8" s="110" t="s">
        <v>156</v>
      </c>
    </row>
    <row r="9" spans="1:16" s="107" customFormat="1" ht="13.5" customHeight="1" thickBot="1" x14ac:dyDescent="0.2">
      <c r="A9" s="108"/>
      <c r="B9" s="113"/>
      <c r="C9" s="114"/>
      <c r="D9" s="113"/>
      <c r="E9" s="113">
        <v>2020</v>
      </c>
      <c r="F9" s="114"/>
      <c r="G9" s="113"/>
      <c r="H9" s="114"/>
      <c r="I9" s="113" t="s">
        <v>34</v>
      </c>
      <c r="J9" s="115" t="s">
        <v>165</v>
      </c>
      <c r="K9" s="113" t="s">
        <v>34</v>
      </c>
      <c r="L9" s="114" t="s">
        <v>162</v>
      </c>
      <c r="M9" s="114"/>
      <c r="N9" s="113"/>
      <c r="O9" s="116"/>
      <c r="P9" s="117"/>
    </row>
    <row r="10" spans="1:16" s="107" customFormat="1" thickBot="1" x14ac:dyDescent="0.2">
      <c r="A10" s="118"/>
      <c r="B10" s="119">
        <v>1</v>
      </c>
      <c r="C10" s="118">
        <v>2</v>
      </c>
      <c r="D10" s="118" t="s">
        <v>101</v>
      </c>
      <c r="E10" s="120">
        <v>3</v>
      </c>
      <c r="F10" s="120">
        <v>4</v>
      </c>
      <c r="G10" s="118" t="s">
        <v>102</v>
      </c>
      <c r="H10" s="121">
        <v>6</v>
      </c>
      <c r="I10" s="118">
        <v>7</v>
      </c>
      <c r="J10" s="122">
        <v>8</v>
      </c>
      <c r="K10" s="118">
        <v>9</v>
      </c>
      <c r="L10" s="118">
        <v>10</v>
      </c>
      <c r="M10" s="123">
        <v>11</v>
      </c>
      <c r="N10" s="118" t="s">
        <v>29</v>
      </c>
      <c r="O10" s="124" t="s">
        <v>116</v>
      </c>
      <c r="P10" s="125"/>
    </row>
    <row r="11" spans="1:16" x14ac:dyDescent="0.2">
      <c r="A11" s="16" t="s">
        <v>45</v>
      </c>
      <c r="B11" s="16" t="s">
        <v>12</v>
      </c>
      <c r="C11" s="16">
        <v>199.22</v>
      </c>
      <c r="D11" s="126"/>
      <c r="E11" s="32">
        <v>3600</v>
      </c>
      <c r="F11" s="32">
        <v>0</v>
      </c>
      <c r="G11" s="32">
        <f>C11+E11+F11+D11</f>
        <v>3799.22</v>
      </c>
      <c r="H11" s="21">
        <v>3799.22</v>
      </c>
      <c r="I11" s="21">
        <f>H11/(E11+F11)*100</f>
        <v>105.53388888888888</v>
      </c>
      <c r="J11" s="21">
        <v>3600</v>
      </c>
      <c r="K11" s="21">
        <f>J11/(E11+F11)*100</f>
        <v>100</v>
      </c>
      <c r="L11" s="21">
        <v>0</v>
      </c>
      <c r="M11" s="21">
        <v>0</v>
      </c>
      <c r="N11" s="43">
        <f t="shared" ref="N11:N51" si="0">G11-H11</f>
        <v>0</v>
      </c>
      <c r="O11" s="32">
        <f>E11+F11</f>
        <v>3600</v>
      </c>
      <c r="P11" s="39"/>
    </row>
    <row r="12" spans="1:16" x14ac:dyDescent="0.2">
      <c r="A12" s="16" t="s">
        <v>46</v>
      </c>
      <c r="B12" s="16" t="s">
        <v>13</v>
      </c>
      <c r="C12" s="16">
        <v>2492584.85</v>
      </c>
      <c r="D12" s="126"/>
      <c r="E12" s="32">
        <v>9929244.5</v>
      </c>
      <c r="F12" s="32">
        <v>79322.28</v>
      </c>
      <c r="G12" s="32">
        <f>C12+E12+F12+D12</f>
        <v>12501151.629999999</v>
      </c>
      <c r="H12" s="21">
        <v>5626821.5499999998</v>
      </c>
      <c r="I12" s="21">
        <f>H12/(E12+F12)*100</f>
        <v>56.220053017421144</v>
      </c>
      <c r="J12" s="21">
        <v>5219647.93</v>
      </c>
      <c r="K12" s="21">
        <f>J12/(E12+F12)*100</f>
        <v>52.151801998567471</v>
      </c>
      <c r="L12" s="21">
        <v>6867351.4699999997</v>
      </c>
      <c r="M12" s="21">
        <v>6978.61</v>
      </c>
      <c r="N12" s="43">
        <f t="shared" si="0"/>
        <v>6874330.0799999991</v>
      </c>
      <c r="O12" s="32">
        <f>E12+F12</f>
        <v>10008566.779999999</v>
      </c>
      <c r="P12" s="142"/>
    </row>
    <row r="13" spans="1:16" x14ac:dyDescent="0.2">
      <c r="A13" s="16" t="s">
        <v>47</v>
      </c>
      <c r="B13" s="16" t="s">
        <v>14</v>
      </c>
      <c r="C13" s="36">
        <v>201271.9</v>
      </c>
      <c r="D13" s="127"/>
      <c r="E13" s="32">
        <v>1865377.91</v>
      </c>
      <c r="F13" s="32">
        <v>10779.4</v>
      </c>
      <c r="G13" s="32">
        <f>C13+E13+F13+D13</f>
        <v>2077429.2099999997</v>
      </c>
      <c r="H13" s="21">
        <v>1887176.09</v>
      </c>
      <c r="I13" s="21">
        <f>H13/(E13+F13)*100</f>
        <v>100.58730576275612</v>
      </c>
      <c r="J13" s="21">
        <v>1863403.07</v>
      </c>
      <c r="K13" s="21">
        <f>J13/(E13+F13)*100</f>
        <v>99.320193465013887</v>
      </c>
      <c r="L13" s="21">
        <v>179930.53</v>
      </c>
      <c r="M13" s="21">
        <v>10322.59</v>
      </c>
      <c r="N13" s="43">
        <f t="shared" si="0"/>
        <v>190253.11999999965</v>
      </c>
      <c r="O13" s="32">
        <f t="shared" ref="O13:O52" si="1">E13+F13</f>
        <v>1876157.3099999998</v>
      </c>
      <c r="P13" s="39"/>
    </row>
    <row r="14" spans="1:16" x14ac:dyDescent="0.2">
      <c r="A14" s="16" t="s">
        <v>48</v>
      </c>
      <c r="B14" s="16" t="s">
        <v>73</v>
      </c>
      <c r="C14" s="16">
        <v>0</v>
      </c>
      <c r="D14" s="126"/>
      <c r="E14" s="32"/>
      <c r="F14" s="32"/>
      <c r="G14" s="32">
        <f>C14+E14+F14+D14</f>
        <v>0</v>
      </c>
      <c r="H14" s="21"/>
      <c r="I14" s="21"/>
      <c r="J14" s="21"/>
      <c r="K14" s="21" t="e">
        <f>J14/(E14+F14)*100</f>
        <v>#DIV/0!</v>
      </c>
      <c r="L14" s="21"/>
      <c r="M14" s="21"/>
      <c r="N14" s="43">
        <f t="shared" si="0"/>
        <v>0</v>
      </c>
      <c r="O14" s="32">
        <f t="shared" si="1"/>
        <v>0</v>
      </c>
      <c r="P14" s="39"/>
    </row>
    <row r="15" spans="1:16" x14ac:dyDescent="0.2">
      <c r="A15" s="32" t="s">
        <v>92</v>
      </c>
      <c r="B15" s="143" t="s">
        <v>170</v>
      </c>
      <c r="C15" s="144">
        <f>C16+C20+C24</f>
        <v>1296427.7399999998</v>
      </c>
      <c r="D15" s="144">
        <v>0</v>
      </c>
      <c r="E15" s="144">
        <f>E16+E20</f>
        <v>10934248.48</v>
      </c>
      <c r="F15" s="144">
        <f>F16+F20</f>
        <v>80030.23000000001</v>
      </c>
      <c r="G15" s="144">
        <f>G16+G20+G24</f>
        <v>12310706.450000001</v>
      </c>
      <c r="H15" s="144">
        <f>H16+H20+H24</f>
        <v>10433417.67</v>
      </c>
      <c r="I15" s="21">
        <f t="shared" ref="I15:I52" si="2">H15/(E15+F15)*100</f>
        <v>94.726290705966704</v>
      </c>
      <c r="J15" s="144">
        <f>J16+J20+J24</f>
        <v>9997634.7400000002</v>
      </c>
      <c r="K15" s="21">
        <f t="shared" ref="K15:K36" si="3">J15/(E15+F15)*100</f>
        <v>90.769763533612263</v>
      </c>
      <c r="L15" s="144">
        <f>L16+L20+L24</f>
        <v>2038507.4900000002</v>
      </c>
      <c r="M15" s="144">
        <v>161218.71</v>
      </c>
      <c r="N15" s="144">
        <f>N16+N20+N24</f>
        <v>1877288.7799999998</v>
      </c>
      <c r="O15" s="144">
        <f>O16+O20+O24</f>
        <v>11014278.710000001</v>
      </c>
      <c r="P15" s="39"/>
    </row>
    <row r="16" spans="1:16" x14ac:dyDescent="0.2">
      <c r="A16" s="32"/>
      <c r="B16" s="144" t="s">
        <v>169</v>
      </c>
      <c r="C16" s="144">
        <f t="shared" ref="C16:H16" si="4">C17+C18+C19</f>
        <v>1475368.3699999999</v>
      </c>
      <c r="D16" s="144">
        <f t="shared" si="4"/>
        <v>0</v>
      </c>
      <c r="E16" s="144">
        <f t="shared" si="4"/>
        <v>7928747.2999999998</v>
      </c>
      <c r="F16" s="144">
        <f t="shared" si="4"/>
        <v>73222.040000000008</v>
      </c>
      <c r="G16" s="144">
        <f t="shared" si="4"/>
        <v>9477337.7100000009</v>
      </c>
      <c r="H16" s="144">
        <f t="shared" si="4"/>
        <v>7698204.5700000003</v>
      </c>
      <c r="I16" s="21">
        <f t="shared" si="2"/>
        <v>96.203874857635981</v>
      </c>
      <c r="J16" s="144">
        <f>J17+J18+J19</f>
        <v>7260759.7400000002</v>
      </c>
      <c r="K16" s="21">
        <f t="shared" si="3"/>
        <v>90.73716021011397</v>
      </c>
      <c r="L16" s="144">
        <f>L17+L18+L19</f>
        <v>1779133.1400000001</v>
      </c>
      <c r="M16" s="144">
        <f>M17+M18+M19</f>
        <v>0</v>
      </c>
      <c r="N16" s="144">
        <f>N17+N18+N19</f>
        <v>1779133.1399999997</v>
      </c>
      <c r="O16" s="144">
        <f>O17+O18+O19</f>
        <v>8001969.3399999999</v>
      </c>
      <c r="P16" s="39"/>
    </row>
    <row r="17" spans="1:16" x14ac:dyDescent="0.2">
      <c r="A17" s="32"/>
      <c r="B17" s="32" t="s">
        <v>125</v>
      </c>
      <c r="C17" s="32">
        <v>422344.11</v>
      </c>
      <c r="D17" s="32"/>
      <c r="E17" s="32">
        <v>2540070.21</v>
      </c>
      <c r="F17" s="32">
        <v>19372.25</v>
      </c>
      <c r="G17" s="32">
        <f>C17+E17+F17+D17</f>
        <v>2981786.57</v>
      </c>
      <c r="H17" s="21">
        <v>2490195.83</v>
      </c>
      <c r="I17" s="21">
        <f t="shared" si="2"/>
        <v>97.294464279536882</v>
      </c>
      <c r="J17" s="21">
        <v>2332559.4300000002</v>
      </c>
      <c r="K17" s="21">
        <f t="shared" si="3"/>
        <v>91.135451038817266</v>
      </c>
      <c r="L17" s="21">
        <v>491590.74</v>
      </c>
      <c r="M17" s="21"/>
      <c r="N17" s="21">
        <f t="shared" si="0"/>
        <v>491590.73999999976</v>
      </c>
      <c r="O17" s="32">
        <f t="shared" si="1"/>
        <v>2559442.46</v>
      </c>
      <c r="P17" s="39"/>
    </row>
    <row r="18" spans="1:16" x14ac:dyDescent="0.2">
      <c r="A18" s="32"/>
      <c r="B18" s="32" t="s">
        <v>16</v>
      </c>
      <c r="C18" s="32">
        <v>922829.75</v>
      </c>
      <c r="D18" s="32"/>
      <c r="E18" s="32">
        <v>4791477.0599999996</v>
      </c>
      <c r="F18" s="32">
        <v>47868.69</v>
      </c>
      <c r="G18" s="32">
        <f>C18+E18+F18+D18</f>
        <v>5762175.5</v>
      </c>
      <c r="H18" s="21">
        <v>4578937.41</v>
      </c>
      <c r="I18" s="21">
        <f t="shared" si="2"/>
        <v>94.618935007898543</v>
      </c>
      <c r="J18" s="21">
        <v>4419585.74</v>
      </c>
      <c r="K18" s="21">
        <f t="shared" si="3"/>
        <v>91.326100020855094</v>
      </c>
      <c r="L18" s="21">
        <v>1183238.0900000001</v>
      </c>
      <c r="M18" s="21"/>
      <c r="N18" s="21">
        <f t="shared" si="0"/>
        <v>1183238.0899999999</v>
      </c>
      <c r="O18" s="32">
        <f t="shared" si="1"/>
        <v>4839345.75</v>
      </c>
      <c r="P18" s="39"/>
    </row>
    <row r="19" spans="1:16" x14ac:dyDescent="0.2">
      <c r="A19" s="32"/>
      <c r="B19" s="32" t="s">
        <v>71</v>
      </c>
      <c r="C19" s="32">
        <v>130194.51</v>
      </c>
      <c r="D19" s="32"/>
      <c r="E19" s="32">
        <v>597200.03</v>
      </c>
      <c r="F19" s="32">
        <v>5981.1</v>
      </c>
      <c r="G19" s="32">
        <f>C19+E19+F19+D19</f>
        <v>733375.64</v>
      </c>
      <c r="H19" s="21">
        <v>629071.32999999996</v>
      </c>
      <c r="I19" s="21">
        <f t="shared" si="2"/>
        <v>104.29227618576198</v>
      </c>
      <c r="J19" s="21">
        <v>508614.57</v>
      </c>
      <c r="K19" s="21">
        <f t="shared" si="3"/>
        <v>84.322029437492517</v>
      </c>
      <c r="L19" s="21">
        <v>104304.31</v>
      </c>
      <c r="M19" s="21"/>
      <c r="N19" s="21">
        <f t="shared" si="0"/>
        <v>104304.31000000006</v>
      </c>
      <c r="O19" s="32">
        <f t="shared" si="1"/>
        <v>603181.13</v>
      </c>
      <c r="P19" s="39"/>
    </row>
    <row r="20" spans="1:16" x14ac:dyDescent="0.2">
      <c r="A20" s="32"/>
      <c r="B20" s="143" t="s">
        <v>168</v>
      </c>
      <c r="C20" s="144">
        <f>C21+C22+C23</f>
        <v>0</v>
      </c>
      <c r="D20" s="144"/>
      <c r="E20" s="144">
        <f t="shared" ref="E20:O20" si="5">E21+E22+E23</f>
        <v>3005501.18</v>
      </c>
      <c r="F20" s="144">
        <f t="shared" si="5"/>
        <v>6808.1900000000005</v>
      </c>
      <c r="G20" s="144">
        <f t="shared" si="5"/>
        <v>3012309.37</v>
      </c>
      <c r="H20" s="144">
        <f t="shared" si="5"/>
        <v>2752935.0199999996</v>
      </c>
      <c r="I20" s="21">
        <f t="shared" si="2"/>
        <v>91.389518202109471</v>
      </c>
      <c r="J20" s="144">
        <f t="shared" si="5"/>
        <v>2752935.0199999996</v>
      </c>
      <c r="K20" s="21">
        <f t="shared" si="3"/>
        <v>91.389518202109471</v>
      </c>
      <c r="L20" s="144">
        <f t="shared" si="5"/>
        <v>259374.35</v>
      </c>
      <c r="M20" s="144">
        <f t="shared" si="5"/>
        <v>0</v>
      </c>
      <c r="N20" s="144">
        <f t="shared" si="5"/>
        <v>259374.35000000015</v>
      </c>
      <c r="O20" s="144">
        <f t="shared" si="5"/>
        <v>3012309.37</v>
      </c>
      <c r="P20" s="39"/>
    </row>
    <row r="21" spans="1:16" x14ac:dyDescent="0.2">
      <c r="A21" s="32"/>
      <c r="B21" s="32" t="s">
        <v>157</v>
      </c>
      <c r="C21" s="32">
        <v>0</v>
      </c>
      <c r="D21" s="32"/>
      <c r="E21" s="32">
        <v>1613793.2</v>
      </c>
      <c r="F21" s="32">
        <v>3466.99</v>
      </c>
      <c r="G21" s="32">
        <f t="shared" ref="G21:G23" si="6">C21+E21+F21+D21</f>
        <v>1617260.19</v>
      </c>
      <c r="H21" s="21">
        <v>1475441.88</v>
      </c>
      <c r="I21" s="21">
        <f t="shared" si="2"/>
        <v>91.230952763389297</v>
      </c>
      <c r="J21" s="21">
        <v>1475441.88</v>
      </c>
      <c r="K21" s="21">
        <f t="shared" si="3"/>
        <v>91.230952763389297</v>
      </c>
      <c r="L21" s="21">
        <v>141818.31</v>
      </c>
      <c r="M21" s="21"/>
      <c r="N21" s="21">
        <f t="shared" si="0"/>
        <v>141818.31000000006</v>
      </c>
      <c r="O21" s="32">
        <f t="shared" si="1"/>
        <v>1617260.19</v>
      </c>
      <c r="P21" s="39"/>
    </row>
    <row r="22" spans="1:16" x14ac:dyDescent="0.2">
      <c r="A22" s="32"/>
      <c r="B22" s="32" t="s">
        <v>158</v>
      </c>
      <c r="C22" s="32">
        <v>0</v>
      </c>
      <c r="D22" s="32"/>
      <c r="E22" s="32">
        <v>1246075.6200000001</v>
      </c>
      <c r="F22" s="32">
        <v>2696.19</v>
      </c>
      <c r="G22" s="32">
        <f t="shared" si="6"/>
        <v>1248771.81</v>
      </c>
      <c r="H22" s="21">
        <v>1156045.93</v>
      </c>
      <c r="I22" s="21">
        <f t="shared" si="2"/>
        <v>92.574633791581178</v>
      </c>
      <c r="J22" s="21">
        <v>1156045.93</v>
      </c>
      <c r="K22" s="21">
        <f t="shared" si="3"/>
        <v>92.574633791581178</v>
      </c>
      <c r="L22" s="21">
        <v>92725.88</v>
      </c>
      <c r="M22" s="21"/>
      <c r="N22" s="21">
        <f t="shared" si="0"/>
        <v>92725.880000000121</v>
      </c>
      <c r="O22" s="32">
        <f t="shared" si="1"/>
        <v>1248771.81</v>
      </c>
      <c r="P22" s="39"/>
    </row>
    <row r="23" spans="1:16" x14ac:dyDescent="0.2">
      <c r="A23" s="32"/>
      <c r="B23" s="32" t="s">
        <v>159</v>
      </c>
      <c r="C23" s="32">
        <v>0</v>
      </c>
      <c r="D23" s="32"/>
      <c r="E23" s="32">
        <v>145632.35999999999</v>
      </c>
      <c r="F23" s="32">
        <v>645.01</v>
      </c>
      <c r="G23" s="32">
        <f t="shared" si="6"/>
        <v>146277.37</v>
      </c>
      <c r="H23" s="21">
        <v>121447.21</v>
      </c>
      <c r="I23" s="21">
        <f t="shared" si="2"/>
        <v>83.025289557776432</v>
      </c>
      <c r="J23" s="21">
        <v>121447.21</v>
      </c>
      <c r="K23" s="21">
        <f t="shared" si="3"/>
        <v>83.025289557776432</v>
      </c>
      <c r="L23" s="21">
        <v>24830.16</v>
      </c>
      <c r="M23" s="21"/>
      <c r="N23" s="21">
        <f t="shared" si="0"/>
        <v>24830.159999999989</v>
      </c>
      <c r="O23" s="32">
        <f t="shared" si="1"/>
        <v>146277.37</v>
      </c>
      <c r="P23" s="39"/>
    </row>
    <row r="24" spans="1:16" ht="16.5" customHeight="1" x14ac:dyDescent="0.2">
      <c r="A24" s="32"/>
      <c r="B24" s="32" t="s">
        <v>17</v>
      </c>
      <c r="C24" s="32">
        <v>-178940.63</v>
      </c>
      <c r="D24" s="32">
        <v>0</v>
      </c>
      <c r="E24" s="32"/>
      <c r="F24" s="32"/>
      <c r="G24" s="32">
        <f>C24+E24+F24+D24</f>
        <v>-178940.63</v>
      </c>
      <c r="H24" s="21">
        <v>-17721.919999999998</v>
      </c>
      <c r="I24" s="21" t="e">
        <f t="shared" si="2"/>
        <v>#DIV/0!</v>
      </c>
      <c r="J24" s="21">
        <v>-16060.02</v>
      </c>
      <c r="K24" s="21" t="e">
        <f t="shared" si="3"/>
        <v>#DIV/0!</v>
      </c>
      <c r="L24" s="21"/>
      <c r="M24" s="21"/>
      <c r="N24" s="21">
        <f>G24-H24</f>
        <v>-161218.71000000002</v>
      </c>
      <c r="O24" s="32">
        <f t="shared" si="1"/>
        <v>0</v>
      </c>
      <c r="P24" s="39"/>
    </row>
    <row r="25" spans="1:16" x14ac:dyDescent="0.2">
      <c r="A25" s="16" t="s">
        <v>49</v>
      </c>
      <c r="B25" s="16" t="s">
        <v>18</v>
      </c>
      <c r="C25" s="16">
        <v>74312.19</v>
      </c>
      <c r="D25" s="126"/>
      <c r="E25" s="32">
        <v>447616.56</v>
      </c>
      <c r="F25" s="32">
        <v>1961.96</v>
      </c>
      <c r="G25" s="32">
        <f>C25+E25+F25+D25</f>
        <v>523890.71</v>
      </c>
      <c r="H25" s="21">
        <v>444888.24</v>
      </c>
      <c r="I25" s="21">
        <f t="shared" si="2"/>
        <v>98.956738413570108</v>
      </c>
      <c r="J25" s="21">
        <v>434037.62</v>
      </c>
      <c r="K25" s="21">
        <f t="shared" si="3"/>
        <v>96.543228978110434</v>
      </c>
      <c r="L25" s="21">
        <v>74975.05</v>
      </c>
      <c r="M25" s="21">
        <v>4027.42</v>
      </c>
      <c r="N25" s="43">
        <f t="shared" si="0"/>
        <v>79002.47000000003</v>
      </c>
      <c r="O25" s="32">
        <f t="shared" si="1"/>
        <v>449578.52</v>
      </c>
      <c r="P25" s="39"/>
    </row>
    <row r="26" spans="1:16" x14ac:dyDescent="0.2">
      <c r="A26" s="16" t="s">
        <v>50</v>
      </c>
      <c r="B26" s="16" t="s">
        <v>60</v>
      </c>
      <c r="C26" s="16">
        <v>0</v>
      </c>
      <c r="D26" s="16"/>
      <c r="E26" s="32">
        <v>13452.03</v>
      </c>
      <c r="F26" s="32">
        <v>0</v>
      </c>
      <c r="G26" s="32">
        <f t="shared" ref="G26:G51" si="7">C26+E26+F26+D26</f>
        <v>13452.03</v>
      </c>
      <c r="H26" s="21">
        <v>13452.03</v>
      </c>
      <c r="I26" s="21">
        <f t="shared" si="2"/>
        <v>100</v>
      </c>
      <c r="J26" s="21">
        <v>13452.03</v>
      </c>
      <c r="K26" s="21">
        <f t="shared" si="3"/>
        <v>100</v>
      </c>
      <c r="L26" s="21">
        <v>0</v>
      </c>
      <c r="M26" s="21">
        <v>0</v>
      </c>
      <c r="N26" s="43">
        <f t="shared" si="0"/>
        <v>0</v>
      </c>
      <c r="O26" s="32">
        <f t="shared" si="1"/>
        <v>13452.03</v>
      </c>
      <c r="P26" s="39"/>
    </row>
    <row r="27" spans="1:16" s="39" customFormat="1" x14ac:dyDescent="0.2">
      <c r="A27" s="32" t="s">
        <v>51</v>
      </c>
      <c r="B27" s="32" t="s">
        <v>19</v>
      </c>
      <c r="C27" s="32">
        <v>0</v>
      </c>
      <c r="D27" s="129"/>
      <c r="E27" s="32">
        <v>10200</v>
      </c>
      <c r="F27" s="32">
        <v>0</v>
      </c>
      <c r="G27" s="32">
        <f t="shared" si="7"/>
        <v>10200</v>
      </c>
      <c r="H27" s="21">
        <v>10200</v>
      </c>
      <c r="I27" s="21">
        <f t="shared" si="2"/>
        <v>100</v>
      </c>
      <c r="J27" s="21">
        <v>10200</v>
      </c>
      <c r="K27" s="21">
        <f t="shared" si="3"/>
        <v>100</v>
      </c>
      <c r="L27" s="21">
        <v>0</v>
      </c>
      <c r="M27" s="21">
        <v>0</v>
      </c>
      <c r="N27" s="43">
        <f>G27-H27</f>
        <v>0</v>
      </c>
      <c r="O27" s="32">
        <f t="shared" si="1"/>
        <v>10200</v>
      </c>
    </row>
    <row r="28" spans="1:16" x14ac:dyDescent="0.2">
      <c r="A28" s="16" t="s">
        <v>52</v>
      </c>
      <c r="B28" s="25" t="s">
        <v>20</v>
      </c>
      <c r="C28" s="16">
        <v>28.19</v>
      </c>
      <c r="D28" s="126"/>
      <c r="E28" s="32">
        <v>15286.17</v>
      </c>
      <c r="F28" s="32">
        <v>-21.49</v>
      </c>
      <c r="G28" s="32">
        <f t="shared" si="7"/>
        <v>15292.87</v>
      </c>
      <c r="H28" s="21">
        <v>15289.16</v>
      </c>
      <c r="I28" s="21">
        <f t="shared" si="2"/>
        <v>100.16037021411519</v>
      </c>
      <c r="J28" s="21">
        <v>15286.69</v>
      </c>
      <c r="K28" s="21">
        <f t="shared" si="3"/>
        <v>100.14418906914524</v>
      </c>
      <c r="L28" s="21">
        <v>3.71</v>
      </c>
      <c r="M28" s="21">
        <v>0</v>
      </c>
      <c r="N28" s="43">
        <f t="shared" si="0"/>
        <v>3.7100000000009459</v>
      </c>
      <c r="O28" s="32">
        <f t="shared" si="1"/>
        <v>15264.68</v>
      </c>
      <c r="P28" s="39"/>
    </row>
    <row r="29" spans="1:16" x14ac:dyDescent="0.2">
      <c r="A29" s="16" t="s">
        <v>53</v>
      </c>
      <c r="B29" s="16" t="s">
        <v>61</v>
      </c>
      <c r="C29" s="16">
        <v>23625</v>
      </c>
      <c r="D29" s="126"/>
      <c r="E29" s="32">
        <v>1119190</v>
      </c>
      <c r="F29" s="32">
        <v>0</v>
      </c>
      <c r="G29" s="32">
        <f t="shared" si="7"/>
        <v>1142815</v>
      </c>
      <c r="H29" s="21">
        <v>1120315</v>
      </c>
      <c r="I29" s="21">
        <f t="shared" si="2"/>
        <v>100.10051912543894</v>
      </c>
      <c r="J29" s="21">
        <v>1117315</v>
      </c>
      <c r="K29" s="21">
        <f t="shared" si="3"/>
        <v>99.832468124268445</v>
      </c>
      <c r="L29" s="21">
        <v>22500</v>
      </c>
      <c r="M29" s="35">
        <v>0</v>
      </c>
      <c r="N29" s="43">
        <f t="shared" si="0"/>
        <v>22500</v>
      </c>
      <c r="O29" s="32">
        <f t="shared" si="1"/>
        <v>1119190</v>
      </c>
      <c r="P29" s="39"/>
    </row>
    <row r="30" spans="1:16" x14ac:dyDescent="0.2">
      <c r="A30" s="16" t="s">
        <v>54</v>
      </c>
      <c r="B30" s="16" t="s">
        <v>112</v>
      </c>
      <c r="C30" s="16">
        <v>0</v>
      </c>
      <c r="D30" s="126"/>
      <c r="E30" s="25">
        <v>280058.82</v>
      </c>
      <c r="F30" s="32">
        <v>0</v>
      </c>
      <c r="G30" s="32">
        <f t="shared" si="7"/>
        <v>280058.82</v>
      </c>
      <c r="H30" s="21">
        <v>280058.82</v>
      </c>
      <c r="I30" s="21">
        <f t="shared" si="2"/>
        <v>100</v>
      </c>
      <c r="J30" s="21">
        <v>280058.82</v>
      </c>
      <c r="K30" s="21">
        <f t="shared" si="3"/>
        <v>100</v>
      </c>
      <c r="L30" s="21">
        <v>0</v>
      </c>
      <c r="M30" s="35">
        <v>0</v>
      </c>
      <c r="N30" s="43">
        <f t="shared" si="0"/>
        <v>0</v>
      </c>
      <c r="O30" s="32">
        <f t="shared" si="1"/>
        <v>280058.82</v>
      </c>
      <c r="P30" s="39"/>
    </row>
    <row r="31" spans="1:16" x14ac:dyDescent="0.2">
      <c r="A31" s="16" t="s">
        <v>55</v>
      </c>
      <c r="B31" s="16" t="s">
        <v>90</v>
      </c>
      <c r="C31" s="16">
        <v>-84078.46</v>
      </c>
      <c r="D31" s="126"/>
      <c r="E31" s="32">
        <v>0</v>
      </c>
      <c r="F31" s="32">
        <v>0</v>
      </c>
      <c r="G31" s="32">
        <f t="shared" si="7"/>
        <v>-84078.46</v>
      </c>
      <c r="H31" s="21">
        <v>-73886.86</v>
      </c>
      <c r="I31" s="21" t="e">
        <f t="shared" si="2"/>
        <v>#DIV/0!</v>
      </c>
      <c r="J31" s="21">
        <v>10191.6</v>
      </c>
      <c r="K31" s="21" t="e">
        <f t="shared" si="3"/>
        <v>#DIV/0!</v>
      </c>
      <c r="L31" s="21">
        <v>0</v>
      </c>
      <c r="M31" s="21">
        <v>10191.6</v>
      </c>
      <c r="N31" s="43">
        <f t="shared" si="0"/>
        <v>-10191.600000000006</v>
      </c>
      <c r="O31" s="32">
        <f t="shared" si="1"/>
        <v>0</v>
      </c>
      <c r="P31" s="39"/>
    </row>
    <row r="32" spans="1:16" x14ac:dyDescent="0.2">
      <c r="A32" s="25" t="s">
        <v>56</v>
      </c>
      <c r="B32" s="25" t="s">
        <v>21</v>
      </c>
      <c r="C32" s="25">
        <v>39630.629999999997</v>
      </c>
      <c r="D32" s="132"/>
      <c r="E32" s="25">
        <v>1770066.37</v>
      </c>
      <c r="F32" s="25">
        <v>1216.1199999999999</v>
      </c>
      <c r="G32" s="25">
        <f t="shared" si="7"/>
        <v>1810913.12</v>
      </c>
      <c r="H32" s="35">
        <v>1797260.01</v>
      </c>
      <c r="I32" s="35">
        <f t="shared" si="2"/>
        <v>101.46659384636042</v>
      </c>
      <c r="J32" s="35">
        <v>1780173.04</v>
      </c>
      <c r="K32" s="35">
        <f t="shared" si="3"/>
        <v>100.50192727869171</v>
      </c>
      <c r="L32" s="35">
        <v>13138.02</v>
      </c>
      <c r="M32" s="35">
        <v>515.09</v>
      </c>
      <c r="N32" s="35">
        <f t="shared" si="0"/>
        <v>13653.110000000102</v>
      </c>
      <c r="O32" s="25">
        <f t="shared" si="1"/>
        <v>1771282.4900000002</v>
      </c>
      <c r="P32" s="133"/>
    </row>
    <row r="33" spans="1:16" x14ac:dyDescent="0.2">
      <c r="A33" s="16" t="s">
        <v>57</v>
      </c>
      <c r="B33" s="16" t="s">
        <v>22</v>
      </c>
      <c r="C33" s="16">
        <v>0</v>
      </c>
      <c r="D33" s="126"/>
      <c r="E33" s="32">
        <v>0</v>
      </c>
      <c r="F33" s="32">
        <v>0</v>
      </c>
      <c r="G33" s="32">
        <f t="shared" si="7"/>
        <v>0</v>
      </c>
      <c r="H33" s="35">
        <v>0</v>
      </c>
      <c r="I33" s="21" t="e">
        <f t="shared" si="2"/>
        <v>#DIV/0!</v>
      </c>
      <c r="J33" s="21">
        <v>0</v>
      </c>
      <c r="K33" s="21" t="e">
        <f t="shared" si="3"/>
        <v>#DIV/0!</v>
      </c>
      <c r="L33" s="21">
        <v>0</v>
      </c>
      <c r="M33" s="21">
        <v>0</v>
      </c>
      <c r="N33" s="43">
        <f t="shared" si="0"/>
        <v>0</v>
      </c>
      <c r="O33" s="32">
        <f t="shared" si="1"/>
        <v>0</v>
      </c>
      <c r="P33" s="39"/>
    </row>
    <row r="34" spans="1:16" x14ac:dyDescent="0.2">
      <c r="A34" s="25" t="s">
        <v>58</v>
      </c>
      <c r="B34" s="33" t="s">
        <v>62</v>
      </c>
      <c r="C34" s="36">
        <v>1485066.36</v>
      </c>
      <c r="D34" s="127"/>
      <c r="E34" s="32">
        <v>1780453.32</v>
      </c>
      <c r="F34" s="32">
        <v>-1485.95</v>
      </c>
      <c r="G34" s="32">
        <f t="shared" si="7"/>
        <v>3264033.73</v>
      </c>
      <c r="H34" s="21">
        <v>1766482.5</v>
      </c>
      <c r="I34" s="21">
        <f t="shared" si="2"/>
        <v>99.298195671795824</v>
      </c>
      <c r="J34" s="21">
        <v>1751134.56</v>
      </c>
      <c r="K34" s="21">
        <f t="shared" si="3"/>
        <v>98.435451348385328</v>
      </c>
      <c r="L34" s="21">
        <v>1490038.06</v>
      </c>
      <c r="M34" s="21">
        <v>7513.17</v>
      </c>
      <c r="N34" s="43">
        <f t="shared" si="0"/>
        <v>1497551.23</v>
      </c>
      <c r="O34" s="32">
        <f t="shared" si="1"/>
        <v>1778967.37</v>
      </c>
      <c r="P34" s="39"/>
    </row>
    <row r="35" spans="1:16" x14ac:dyDescent="0.2">
      <c r="A35" s="16" t="s">
        <v>59</v>
      </c>
      <c r="B35" s="33" t="s">
        <v>63</v>
      </c>
      <c r="C35" s="16">
        <v>1442775.5</v>
      </c>
      <c r="D35" s="126"/>
      <c r="E35" s="32">
        <v>412725.28</v>
      </c>
      <c r="F35" s="25">
        <v>-4487.68</v>
      </c>
      <c r="G35" s="32">
        <f t="shared" si="7"/>
        <v>1851013.1</v>
      </c>
      <c r="H35" s="21">
        <v>832832.58</v>
      </c>
      <c r="I35" s="21">
        <f t="shared" si="2"/>
        <v>204.00682837641602</v>
      </c>
      <c r="J35" s="21">
        <v>504810.43</v>
      </c>
      <c r="K35" s="21">
        <f t="shared" si="3"/>
        <v>123.65603511288523</v>
      </c>
      <c r="L35" s="21">
        <v>1018180.52</v>
      </c>
      <c r="M35" s="21">
        <v>0</v>
      </c>
      <c r="N35" s="43">
        <f t="shared" si="0"/>
        <v>1018180.5200000001</v>
      </c>
      <c r="O35" s="32">
        <f t="shared" si="1"/>
        <v>408237.60000000003</v>
      </c>
      <c r="P35" s="39"/>
    </row>
    <row r="36" spans="1:16" x14ac:dyDescent="0.2">
      <c r="A36" s="16" t="s">
        <v>77</v>
      </c>
      <c r="B36" s="16" t="s">
        <v>72</v>
      </c>
      <c r="C36" s="16">
        <v>0</v>
      </c>
      <c r="D36" s="126"/>
      <c r="E36" s="32">
        <v>837571.37</v>
      </c>
      <c r="F36" s="32">
        <v>0</v>
      </c>
      <c r="G36" s="32">
        <f t="shared" si="7"/>
        <v>837571.37</v>
      </c>
      <c r="H36" s="21">
        <v>837571.37</v>
      </c>
      <c r="I36" s="21">
        <f t="shared" si="2"/>
        <v>100</v>
      </c>
      <c r="J36" s="21">
        <v>837571.37</v>
      </c>
      <c r="K36" s="21">
        <f t="shared" si="3"/>
        <v>100</v>
      </c>
      <c r="L36" s="21">
        <v>0</v>
      </c>
      <c r="M36" s="21">
        <v>0</v>
      </c>
      <c r="N36" s="43">
        <f t="shared" si="0"/>
        <v>0</v>
      </c>
      <c r="O36" s="32">
        <f t="shared" si="1"/>
        <v>837571.37</v>
      </c>
      <c r="P36" s="39"/>
    </row>
    <row r="37" spans="1:16" x14ac:dyDescent="0.2">
      <c r="A37" s="16" t="s">
        <v>78</v>
      </c>
      <c r="B37" s="16" t="s">
        <v>74</v>
      </c>
      <c r="C37" s="16">
        <v>0</v>
      </c>
      <c r="D37" s="126"/>
      <c r="E37" s="32">
        <v>3997.28</v>
      </c>
      <c r="F37" s="32">
        <v>0</v>
      </c>
      <c r="G37" s="32">
        <f t="shared" si="7"/>
        <v>3997.28</v>
      </c>
      <c r="H37" s="21">
        <v>3997.28</v>
      </c>
      <c r="I37" s="21">
        <f t="shared" si="2"/>
        <v>100</v>
      </c>
      <c r="J37" s="21">
        <v>3997.28</v>
      </c>
      <c r="K37" s="21">
        <f>J37/(E37+F37)*100</f>
        <v>100</v>
      </c>
      <c r="L37" s="21">
        <v>0</v>
      </c>
      <c r="M37" s="21">
        <v>0</v>
      </c>
      <c r="N37" s="43">
        <f t="shared" si="0"/>
        <v>0</v>
      </c>
      <c r="O37" s="32">
        <f t="shared" si="1"/>
        <v>3997.28</v>
      </c>
      <c r="P37" s="39"/>
    </row>
    <row r="38" spans="1:16" x14ac:dyDescent="0.2">
      <c r="A38" s="16" t="s">
        <v>79</v>
      </c>
      <c r="B38" s="33" t="s">
        <v>64</v>
      </c>
      <c r="C38" s="16">
        <v>76992.240000000005</v>
      </c>
      <c r="D38" s="16"/>
      <c r="E38" s="32">
        <v>494799.58</v>
      </c>
      <c r="F38" s="32">
        <v>-2521.46</v>
      </c>
      <c r="G38" s="32">
        <f t="shared" si="7"/>
        <v>569270.3600000001</v>
      </c>
      <c r="H38" s="21">
        <v>487077.01</v>
      </c>
      <c r="I38" s="21">
        <f t="shared" si="2"/>
        <v>98.943461066276924</v>
      </c>
      <c r="J38" s="21">
        <v>429961.3</v>
      </c>
      <c r="K38" s="21">
        <f t="shared" ref="K38:K52" si="8">J38/(E38+F38)*100</f>
        <v>87.341135535335184</v>
      </c>
      <c r="L38" s="21">
        <v>81485.67</v>
      </c>
      <c r="M38" s="21">
        <v>707.68</v>
      </c>
      <c r="N38" s="43">
        <f t="shared" si="0"/>
        <v>82193.350000000093</v>
      </c>
      <c r="O38" s="32">
        <f t="shared" si="1"/>
        <v>492278.12</v>
      </c>
      <c r="P38" s="39"/>
    </row>
    <row r="39" spans="1:16" x14ac:dyDescent="0.2">
      <c r="A39" s="16" t="s">
        <v>80</v>
      </c>
      <c r="B39" s="16" t="s">
        <v>23</v>
      </c>
      <c r="C39" s="16">
        <v>0</v>
      </c>
      <c r="D39" s="126"/>
      <c r="E39" s="32">
        <v>69648.92</v>
      </c>
      <c r="F39" s="32">
        <v>0</v>
      </c>
      <c r="G39" s="32">
        <f t="shared" si="7"/>
        <v>69648.92</v>
      </c>
      <c r="H39" s="21">
        <v>65200.24</v>
      </c>
      <c r="I39" s="21">
        <f t="shared" si="2"/>
        <v>93.612707849597669</v>
      </c>
      <c r="J39" s="21">
        <v>65200.24</v>
      </c>
      <c r="K39" s="21">
        <f t="shared" si="8"/>
        <v>93.612707849597669</v>
      </c>
      <c r="L39" s="21">
        <v>4448.68</v>
      </c>
      <c r="M39" s="21">
        <v>0</v>
      </c>
      <c r="N39" s="43">
        <f t="shared" si="0"/>
        <v>4448.68</v>
      </c>
      <c r="O39" s="32">
        <f t="shared" si="1"/>
        <v>69648.92</v>
      </c>
      <c r="P39" s="39"/>
    </row>
    <row r="40" spans="1:16" x14ac:dyDescent="0.2">
      <c r="A40" s="16" t="s">
        <v>81</v>
      </c>
      <c r="B40" s="33" t="s">
        <v>24</v>
      </c>
      <c r="C40" s="16">
        <v>35425.15</v>
      </c>
      <c r="D40" s="16"/>
      <c r="E40" s="32">
        <v>202691.05</v>
      </c>
      <c r="F40" s="32">
        <v>1415.15</v>
      </c>
      <c r="G40" s="32">
        <f t="shared" si="7"/>
        <v>239531.34999999998</v>
      </c>
      <c r="H40" s="21">
        <v>194513.48</v>
      </c>
      <c r="I40" s="21">
        <f t="shared" si="2"/>
        <v>95.300132969993086</v>
      </c>
      <c r="J40" s="21">
        <v>171836.32</v>
      </c>
      <c r="K40" s="21">
        <f t="shared" si="8"/>
        <v>84.189662048482617</v>
      </c>
      <c r="L40" s="21">
        <v>38683.230000000003</v>
      </c>
      <c r="M40" s="21">
        <v>6334.64</v>
      </c>
      <c r="N40" s="43">
        <f t="shared" si="0"/>
        <v>45017.869999999966</v>
      </c>
      <c r="O40" s="32">
        <f t="shared" si="1"/>
        <v>204106.19999999998</v>
      </c>
      <c r="P40" s="39"/>
    </row>
    <row r="41" spans="1:16" x14ac:dyDescent="0.2">
      <c r="A41" s="16" t="s">
        <v>82</v>
      </c>
      <c r="B41" s="25" t="s">
        <v>25</v>
      </c>
      <c r="C41" s="16">
        <v>24702.79</v>
      </c>
      <c r="D41" s="126"/>
      <c r="E41" s="32">
        <v>66589.86</v>
      </c>
      <c r="F41" s="32">
        <v>1131.76</v>
      </c>
      <c r="G41" s="32">
        <f t="shared" si="7"/>
        <v>92424.409999999989</v>
      </c>
      <c r="H41" s="21">
        <v>62210.13</v>
      </c>
      <c r="I41" s="21">
        <f>H41/(E41+F41)*100</f>
        <v>91.861550270061471</v>
      </c>
      <c r="J41" s="21">
        <v>60778.12</v>
      </c>
      <c r="K41" s="21">
        <f t="shared" si="8"/>
        <v>89.746996601676116</v>
      </c>
      <c r="L41" s="21">
        <v>28291.19</v>
      </c>
      <c r="M41" s="21">
        <v>1923.08</v>
      </c>
      <c r="N41" s="43">
        <f t="shared" si="0"/>
        <v>30214.279999999992</v>
      </c>
      <c r="O41" s="32">
        <f t="shared" si="1"/>
        <v>67721.62</v>
      </c>
      <c r="P41" s="39"/>
    </row>
    <row r="42" spans="1:16" x14ac:dyDescent="0.2">
      <c r="A42" s="16" t="s">
        <v>83</v>
      </c>
      <c r="B42" s="16" t="s">
        <v>65</v>
      </c>
      <c r="C42" s="16">
        <v>0</v>
      </c>
      <c r="D42" s="16"/>
      <c r="E42" s="32">
        <v>0</v>
      </c>
      <c r="F42" s="32">
        <v>0</v>
      </c>
      <c r="G42" s="32">
        <f t="shared" si="7"/>
        <v>0</v>
      </c>
      <c r="H42" s="21">
        <v>0</v>
      </c>
      <c r="I42" s="21" t="e">
        <f t="shared" si="2"/>
        <v>#DIV/0!</v>
      </c>
      <c r="J42" s="21">
        <v>0</v>
      </c>
      <c r="K42" s="21" t="e">
        <f t="shared" si="8"/>
        <v>#DIV/0!</v>
      </c>
      <c r="L42" s="21">
        <v>0</v>
      </c>
      <c r="M42" s="21">
        <v>0</v>
      </c>
      <c r="N42" s="43">
        <f t="shared" si="0"/>
        <v>0</v>
      </c>
      <c r="O42" s="32">
        <f t="shared" si="1"/>
        <v>0</v>
      </c>
      <c r="P42" s="39"/>
    </row>
    <row r="43" spans="1:16" x14ac:dyDescent="0.2">
      <c r="A43" s="16" t="s">
        <v>84</v>
      </c>
      <c r="B43" s="16" t="s">
        <v>26</v>
      </c>
      <c r="C43" s="16">
        <v>0</v>
      </c>
      <c r="D43" s="16"/>
      <c r="E43" s="32">
        <v>0</v>
      </c>
      <c r="F43" s="32">
        <v>0</v>
      </c>
      <c r="G43" s="32">
        <f t="shared" si="7"/>
        <v>0</v>
      </c>
      <c r="H43" s="21">
        <v>0</v>
      </c>
      <c r="I43" s="21" t="e">
        <f t="shared" si="2"/>
        <v>#DIV/0!</v>
      </c>
      <c r="J43" s="21">
        <v>0</v>
      </c>
      <c r="K43" s="21" t="e">
        <f t="shared" si="8"/>
        <v>#DIV/0!</v>
      </c>
      <c r="L43" s="21">
        <v>0</v>
      </c>
      <c r="M43" s="21">
        <v>0</v>
      </c>
      <c r="N43" s="43">
        <f t="shared" si="0"/>
        <v>0</v>
      </c>
      <c r="O43" s="32">
        <f t="shared" si="1"/>
        <v>0</v>
      </c>
      <c r="P43" s="39"/>
    </row>
    <row r="44" spans="1:16" x14ac:dyDescent="0.2">
      <c r="A44" s="16" t="s">
        <v>85</v>
      </c>
      <c r="B44" s="16" t="s">
        <v>66</v>
      </c>
      <c r="C44" s="16">
        <v>0</v>
      </c>
      <c r="D44" s="16"/>
      <c r="E44" s="32">
        <v>0</v>
      </c>
      <c r="F44" s="32">
        <v>0</v>
      </c>
      <c r="G44" s="32">
        <f t="shared" si="7"/>
        <v>0</v>
      </c>
      <c r="H44" s="21">
        <v>4528.8</v>
      </c>
      <c r="I44" s="21" t="e">
        <f t="shared" si="2"/>
        <v>#DIV/0!</v>
      </c>
      <c r="J44" s="21">
        <v>4528.8</v>
      </c>
      <c r="K44" s="21" t="e">
        <f t="shared" si="8"/>
        <v>#DIV/0!</v>
      </c>
      <c r="L44" s="21">
        <v>0</v>
      </c>
      <c r="M44" s="21">
        <v>-4528.8</v>
      </c>
      <c r="N44" s="43">
        <f t="shared" si="0"/>
        <v>-4528.8</v>
      </c>
      <c r="O44" s="32">
        <f t="shared" si="1"/>
        <v>0</v>
      </c>
      <c r="P44" s="39"/>
    </row>
    <row r="45" spans="1:16" x14ac:dyDescent="0.2">
      <c r="A45" s="16" t="s">
        <v>86</v>
      </c>
      <c r="B45" s="16" t="s">
        <v>27</v>
      </c>
      <c r="C45" s="16">
        <v>0</v>
      </c>
      <c r="D45" s="16"/>
      <c r="E45" s="32">
        <v>2688882.3</v>
      </c>
      <c r="F45" s="32">
        <v>0</v>
      </c>
      <c r="G45" s="32">
        <f t="shared" si="7"/>
        <v>2688882.3</v>
      </c>
      <c r="H45" s="21">
        <v>2688882.3</v>
      </c>
      <c r="I45" s="21">
        <f t="shared" si="2"/>
        <v>100</v>
      </c>
      <c r="J45" s="21">
        <v>2688882.3</v>
      </c>
      <c r="K45" s="21">
        <f t="shared" si="8"/>
        <v>100</v>
      </c>
      <c r="L45" s="21">
        <v>0</v>
      </c>
      <c r="M45" s="21">
        <v>0</v>
      </c>
      <c r="N45" s="43">
        <f t="shared" si="0"/>
        <v>0</v>
      </c>
      <c r="O45" s="32">
        <f t="shared" si="1"/>
        <v>2688882.3</v>
      </c>
      <c r="P45" s="39"/>
    </row>
    <row r="46" spans="1:16" x14ac:dyDescent="0.2">
      <c r="A46" s="16" t="s">
        <v>87</v>
      </c>
      <c r="B46" s="16" t="s">
        <v>75</v>
      </c>
      <c r="C46" s="16">
        <v>0</v>
      </c>
      <c r="D46" s="126"/>
      <c r="E46" s="32">
        <v>0</v>
      </c>
      <c r="F46" s="32">
        <v>0</v>
      </c>
      <c r="G46" s="32">
        <f t="shared" si="7"/>
        <v>0</v>
      </c>
      <c r="H46" s="21">
        <v>0</v>
      </c>
      <c r="I46" s="21" t="e">
        <f t="shared" si="2"/>
        <v>#DIV/0!</v>
      </c>
      <c r="J46" s="21">
        <v>0</v>
      </c>
      <c r="K46" s="21" t="e">
        <f t="shared" si="8"/>
        <v>#DIV/0!</v>
      </c>
      <c r="L46" s="21">
        <v>0</v>
      </c>
      <c r="M46" s="21">
        <v>0</v>
      </c>
      <c r="N46" s="43">
        <f t="shared" si="0"/>
        <v>0</v>
      </c>
      <c r="O46" s="32">
        <f t="shared" si="1"/>
        <v>0</v>
      </c>
      <c r="P46" s="39"/>
    </row>
    <row r="47" spans="1:16" x14ac:dyDescent="0.2">
      <c r="A47" s="16" t="s">
        <v>88</v>
      </c>
      <c r="B47" s="16" t="s">
        <v>67</v>
      </c>
      <c r="C47" s="16">
        <v>0.08</v>
      </c>
      <c r="D47" s="16"/>
      <c r="E47" s="32">
        <v>1716326.99</v>
      </c>
      <c r="F47" s="32">
        <v>0</v>
      </c>
      <c r="G47" s="32">
        <f t="shared" si="7"/>
        <v>1716327.07</v>
      </c>
      <c r="H47" s="21">
        <v>1716326.87</v>
      </c>
      <c r="I47" s="21">
        <f t="shared" si="2"/>
        <v>99.999993008325305</v>
      </c>
      <c r="J47" s="21">
        <v>1716326.87</v>
      </c>
      <c r="K47" s="21">
        <f t="shared" si="8"/>
        <v>99.999993008325305</v>
      </c>
      <c r="L47" s="21">
        <v>0.16</v>
      </c>
      <c r="M47" s="21">
        <v>0.04</v>
      </c>
      <c r="N47" s="43">
        <f t="shared" si="0"/>
        <v>0.19999999995343387</v>
      </c>
      <c r="O47" s="32">
        <f t="shared" si="1"/>
        <v>1716326.99</v>
      </c>
      <c r="P47" s="39"/>
    </row>
    <row r="48" spans="1:16" x14ac:dyDescent="0.2">
      <c r="A48" s="16" t="s">
        <v>89</v>
      </c>
      <c r="B48" s="16" t="s">
        <v>68</v>
      </c>
      <c r="C48" s="16">
        <v>0</v>
      </c>
      <c r="D48" s="16"/>
      <c r="E48" s="32">
        <v>3846980.73</v>
      </c>
      <c r="F48" s="32">
        <v>0</v>
      </c>
      <c r="G48" s="32">
        <f t="shared" si="7"/>
        <v>3846980.73</v>
      </c>
      <c r="H48" s="21">
        <v>3846980.73</v>
      </c>
      <c r="I48" s="21">
        <f t="shared" si="2"/>
        <v>100</v>
      </c>
      <c r="J48" s="21">
        <v>3846980.73</v>
      </c>
      <c r="K48" s="21">
        <f t="shared" si="8"/>
        <v>100</v>
      </c>
      <c r="L48" s="21">
        <v>0</v>
      </c>
      <c r="M48" s="21">
        <v>0</v>
      </c>
      <c r="N48" s="43">
        <f t="shared" si="0"/>
        <v>0</v>
      </c>
      <c r="O48" s="32">
        <f t="shared" si="1"/>
        <v>3846980.73</v>
      </c>
      <c r="P48" s="39"/>
    </row>
    <row r="49" spans="1:16" x14ac:dyDescent="0.2">
      <c r="A49" s="16" t="s">
        <v>91</v>
      </c>
      <c r="B49" s="16" t="s">
        <v>76</v>
      </c>
      <c r="C49" s="16">
        <v>0</v>
      </c>
      <c r="D49" s="16"/>
      <c r="E49" s="32">
        <v>74850.240000000005</v>
      </c>
      <c r="F49" s="32">
        <v>0</v>
      </c>
      <c r="G49" s="32">
        <f t="shared" si="7"/>
        <v>74850.240000000005</v>
      </c>
      <c r="H49" s="21">
        <v>74850.240000000005</v>
      </c>
      <c r="I49" s="21">
        <f t="shared" si="2"/>
        <v>100</v>
      </c>
      <c r="J49" s="21">
        <v>74850.240000000005</v>
      </c>
      <c r="K49" s="21">
        <f t="shared" si="8"/>
        <v>100</v>
      </c>
      <c r="L49" s="21">
        <v>0</v>
      </c>
      <c r="M49" s="21">
        <v>0</v>
      </c>
      <c r="N49" s="43">
        <f t="shared" si="0"/>
        <v>0</v>
      </c>
      <c r="O49" s="32">
        <f t="shared" si="1"/>
        <v>74850.240000000005</v>
      </c>
      <c r="P49" s="39"/>
    </row>
    <row r="50" spans="1:16" x14ac:dyDescent="0.2">
      <c r="A50" s="137" t="s">
        <v>163</v>
      </c>
      <c r="B50" s="138" t="s">
        <v>164</v>
      </c>
      <c r="C50" s="138">
        <v>0</v>
      </c>
      <c r="D50" s="138">
        <v>1040235.76</v>
      </c>
      <c r="E50" s="139">
        <v>3574596.91</v>
      </c>
      <c r="F50" s="139">
        <v>131428.1</v>
      </c>
      <c r="G50" s="32">
        <f t="shared" si="7"/>
        <v>4746260.7700000005</v>
      </c>
      <c r="H50" s="140">
        <v>3166996.7</v>
      </c>
      <c r="I50" s="21">
        <f t="shared" si="2"/>
        <v>85.455351527700557</v>
      </c>
      <c r="J50" s="140">
        <v>3166996.7</v>
      </c>
      <c r="K50" s="21">
        <f t="shared" si="8"/>
        <v>85.455351527700557</v>
      </c>
      <c r="L50" s="140">
        <v>1481558.36</v>
      </c>
      <c r="M50" s="140">
        <v>97705.71</v>
      </c>
      <c r="N50" s="43">
        <f t="shared" si="0"/>
        <v>1579264.0700000003</v>
      </c>
      <c r="O50" s="32">
        <f t="shared" si="1"/>
        <v>3706025.0100000002</v>
      </c>
      <c r="P50" s="141"/>
    </row>
    <row r="51" spans="1:16" ht="12" thickBot="1" x14ac:dyDescent="0.25">
      <c r="A51" s="137" t="s">
        <v>166</v>
      </c>
      <c r="B51" s="138" t="s">
        <v>167</v>
      </c>
      <c r="C51" s="138">
        <v>0</v>
      </c>
      <c r="D51" s="138"/>
      <c r="E51" s="139">
        <v>0</v>
      </c>
      <c r="F51" s="139">
        <v>0</v>
      </c>
      <c r="G51" s="32">
        <f t="shared" si="7"/>
        <v>0</v>
      </c>
      <c r="H51" s="140">
        <v>0</v>
      </c>
      <c r="I51" s="21" t="e">
        <f t="shared" si="2"/>
        <v>#DIV/0!</v>
      </c>
      <c r="J51" s="140">
        <v>0</v>
      </c>
      <c r="K51" s="21" t="e">
        <f t="shared" si="8"/>
        <v>#DIV/0!</v>
      </c>
      <c r="L51" s="140"/>
      <c r="M51" s="140">
        <v>0</v>
      </c>
      <c r="N51" s="43">
        <f t="shared" si="0"/>
        <v>0</v>
      </c>
      <c r="O51" s="32">
        <f t="shared" si="1"/>
        <v>0</v>
      </c>
      <c r="P51" s="39"/>
    </row>
    <row r="52" spans="1:16" ht="12" thickBot="1" x14ac:dyDescent="0.25">
      <c r="A52" s="4"/>
      <c r="B52" s="19" t="s">
        <v>28</v>
      </c>
      <c r="C52" s="38">
        <f t="shared" ref="C52:H52" si="9">C11+C12+C13+C15+C25+C26+C27+C28+C29+C30+C32+C33+C34+C35+C36+C37+C38+C39+C40+C41+C42+C43+C46+C44+C47+C48+C31+C45+C49+C50+C51</f>
        <v>7108963.3800000008</v>
      </c>
      <c r="D52" s="38">
        <f t="shared" si="9"/>
        <v>1040235.76</v>
      </c>
      <c r="E52" s="38">
        <f t="shared" si="9"/>
        <v>42158454.670000002</v>
      </c>
      <c r="F52" s="38">
        <f t="shared" si="9"/>
        <v>298768.42000000004</v>
      </c>
      <c r="G52" s="38">
        <f t="shared" si="9"/>
        <v>50606422.229999997</v>
      </c>
      <c r="H52" s="38">
        <f t="shared" si="9"/>
        <v>37307241.160000011</v>
      </c>
      <c r="I52" s="44">
        <f t="shared" si="2"/>
        <v>87.87018661328095</v>
      </c>
      <c r="J52" s="38">
        <f>J11+J12+J13+J15+J25+J26+J27+J28+J29+J30+J32+J33+J34+J35+J36+J37+J38+J39+J40+J41+J42+J43+J46+J44+J47+J48+J31+J45+J49+J50+J51</f>
        <v>36068855.800000012</v>
      </c>
      <c r="K52" s="44">
        <f t="shared" si="8"/>
        <v>84.953402919314698</v>
      </c>
      <c r="L52" s="38">
        <f>L11+L12+L13+L15+L25+L26+L27+L28+L29+L30+L32+L33+L34+L35+L36+L37+L38+L39+L40+L41+L42+L43+L46+L44+L47+L48+L31+L45+L49+L50+L51</f>
        <v>13339092.140000001</v>
      </c>
      <c r="M52" s="38">
        <f>M11+M12+M13+M15+M25+M26+M27+M28+M29+M30+M32+M33+M34+M35+M36+M37+M38+M39+M40+M41+M42+M43+M46+M44+M47+M48+M31+M45+M49+M50+M51</f>
        <v>302909.54000000004</v>
      </c>
      <c r="N52" s="44">
        <f>N11+N12+N13+N14+N15+N25+N26+N27+N28+N29+N30+N31+N32+N33+N34+N35+N36+N37+N38+N39+N40+N41+N42+N43+N44+N45+N46+N47+N48+N50+N49+N51</f>
        <v>13299181.069999997</v>
      </c>
      <c r="O52" s="32">
        <f t="shared" si="1"/>
        <v>42457223.090000004</v>
      </c>
      <c r="P52" s="39"/>
    </row>
    <row r="53" spans="1:16" x14ac:dyDescent="0.2">
      <c r="A53" s="2"/>
      <c r="B53" s="2"/>
      <c r="C53" s="2"/>
      <c r="D53" s="2"/>
      <c r="G53" s="18"/>
      <c r="J53" s="39"/>
      <c r="K53" s="39"/>
      <c r="P53" s="39"/>
    </row>
    <row r="54" spans="1:16" x14ac:dyDescent="0.2">
      <c r="A54" s="2"/>
      <c r="B54" s="34" t="s">
        <v>97</v>
      </c>
      <c r="C54" s="37" t="s">
        <v>93</v>
      </c>
      <c r="D54" s="37"/>
      <c r="I54" s="2"/>
      <c r="J54" s="40"/>
      <c r="K54" s="41"/>
    </row>
    <row r="55" spans="1:16" x14ac:dyDescent="0.2">
      <c r="A55" s="2"/>
      <c r="B55" s="2"/>
      <c r="C55" s="2"/>
      <c r="D55" s="2"/>
    </row>
    <row r="56" spans="1:16" x14ac:dyDescent="0.2">
      <c r="A56" s="2"/>
      <c r="B56" s="2"/>
      <c r="C56" s="2"/>
      <c r="D56" s="2"/>
    </row>
    <row r="57" spans="1:16" x14ac:dyDescent="0.2">
      <c r="A57" s="2"/>
      <c r="B57" s="2"/>
      <c r="C57" s="2"/>
      <c r="D57" s="2"/>
    </row>
    <row r="58" spans="1:16" x14ac:dyDescent="0.2">
      <c r="A58" s="2"/>
      <c r="B58" s="2"/>
      <c r="C58" s="2"/>
      <c r="D58" s="2"/>
    </row>
  </sheetData>
  <pageMargins left="0.75" right="0.75" top="1" bottom="1" header="0.5" footer="0.5"/>
  <pageSetup paperSize="9" scale="7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9EBE7-E555-41F9-910D-20574BC39218}">
  <dimension ref="A2:P55"/>
  <sheetViews>
    <sheetView topLeftCell="A7" zoomScale="140" zoomScaleNormal="140" workbookViewId="0">
      <selection activeCell="N43" sqref="N43"/>
    </sheetView>
  </sheetViews>
  <sheetFormatPr defaultRowHeight="11.25" x14ac:dyDescent="0.2"/>
  <cols>
    <col min="1" max="1" width="4.85546875" style="1" bestFit="1" customWidth="1"/>
    <col min="2" max="2" width="25.7109375" style="1" customWidth="1"/>
    <col min="3" max="3" width="10.85546875" style="1" customWidth="1"/>
    <col min="4" max="4" width="9" style="1" customWidth="1"/>
    <col min="5" max="5" width="10.7109375" style="1" customWidth="1"/>
    <col min="6" max="6" width="9.42578125" style="1" customWidth="1"/>
    <col min="7" max="8" width="10.7109375" style="1" customWidth="1"/>
    <col min="9" max="9" width="11.5703125" style="1" customWidth="1"/>
    <col min="10" max="10" width="10.85546875" style="1" customWidth="1"/>
    <col min="11" max="11" width="12" style="1" customWidth="1"/>
    <col min="12" max="12" width="11.28515625" style="1" bestFit="1" customWidth="1"/>
    <col min="13" max="13" width="10.140625" style="1" customWidth="1"/>
    <col min="14" max="14" width="10.85546875" style="1" customWidth="1"/>
    <col min="15" max="15" width="11.42578125" style="1" customWidth="1"/>
    <col min="16" max="16384" width="9.140625" style="1"/>
  </cols>
  <sheetData>
    <row r="2" spans="1:16" ht="15.75" x14ac:dyDescent="0.25">
      <c r="B2" s="17" t="s">
        <v>149</v>
      </c>
    </row>
    <row r="3" spans="1:16" ht="15.75" x14ac:dyDescent="0.25">
      <c r="B3" s="17" t="s">
        <v>150</v>
      </c>
      <c r="M3" s="24" t="s">
        <v>103</v>
      </c>
    </row>
    <row r="4" spans="1:16" ht="12" thickBot="1" x14ac:dyDescent="0.25">
      <c r="A4" s="2"/>
      <c r="B4" s="2"/>
      <c r="C4" s="2"/>
      <c r="D4" s="2"/>
    </row>
    <row r="5" spans="1:16" s="107" customFormat="1" ht="10.5" x14ac:dyDescent="0.15">
      <c r="A5" s="101"/>
      <c r="B5" s="102"/>
      <c r="C5" s="103" t="s">
        <v>6</v>
      </c>
      <c r="D5" s="102" t="s">
        <v>98</v>
      </c>
      <c r="E5" s="102" t="s">
        <v>0</v>
      </c>
      <c r="F5" s="103" t="s">
        <v>1</v>
      </c>
      <c r="G5" s="102" t="s">
        <v>2</v>
      </c>
      <c r="H5" s="103" t="s">
        <v>2</v>
      </c>
      <c r="I5" s="102" t="s">
        <v>31</v>
      </c>
      <c r="J5" s="104" t="s">
        <v>30</v>
      </c>
      <c r="K5" s="102" t="s">
        <v>31</v>
      </c>
      <c r="L5" s="103" t="s">
        <v>38</v>
      </c>
      <c r="M5" s="103" t="s">
        <v>42</v>
      </c>
      <c r="N5" s="105" t="s">
        <v>6</v>
      </c>
      <c r="O5" s="106"/>
    </row>
    <row r="6" spans="1:16" s="107" customFormat="1" ht="12.75" customHeight="1" x14ac:dyDescent="0.15">
      <c r="A6" s="108" t="s">
        <v>3</v>
      </c>
      <c r="B6" s="109"/>
      <c r="C6" s="110" t="s">
        <v>148</v>
      </c>
      <c r="D6" s="109" t="s">
        <v>99</v>
      </c>
      <c r="E6" s="109" t="s">
        <v>7</v>
      </c>
      <c r="F6" s="110" t="s">
        <v>11</v>
      </c>
      <c r="G6" s="109" t="s">
        <v>9</v>
      </c>
      <c r="H6" s="110" t="s">
        <v>30</v>
      </c>
      <c r="I6" s="109" t="s">
        <v>32</v>
      </c>
      <c r="J6" s="111" t="s">
        <v>35</v>
      </c>
      <c r="K6" s="109" t="s">
        <v>32</v>
      </c>
      <c r="L6" s="110" t="s">
        <v>39</v>
      </c>
      <c r="M6" s="110" t="s">
        <v>43</v>
      </c>
      <c r="N6" s="112" t="s">
        <v>155</v>
      </c>
      <c r="O6" s="110"/>
    </row>
    <row r="7" spans="1:16" s="107" customFormat="1" ht="12.75" customHeight="1" x14ac:dyDescent="0.15">
      <c r="A7" s="108" t="s">
        <v>4</v>
      </c>
      <c r="B7" s="109" t="s">
        <v>5</v>
      </c>
      <c r="C7" s="110"/>
      <c r="D7" s="109" t="s">
        <v>100</v>
      </c>
      <c r="E7" s="109" t="s">
        <v>8</v>
      </c>
      <c r="F7" s="110">
        <v>2020</v>
      </c>
      <c r="G7" s="109"/>
      <c r="H7" s="110">
        <v>2020</v>
      </c>
      <c r="I7" s="109" t="s">
        <v>151</v>
      </c>
      <c r="J7" s="111" t="s">
        <v>36</v>
      </c>
      <c r="K7" s="109" t="s">
        <v>154</v>
      </c>
      <c r="L7" s="110" t="s">
        <v>40</v>
      </c>
      <c r="M7" s="110" t="s">
        <v>44</v>
      </c>
      <c r="N7" s="109"/>
      <c r="O7" s="110"/>
    </row>
    <row r="8" spans="1:16" s="107" customFormat="1" ht="12.75" customHeight="1" x14ac:dyDescent="0.15">
      <c r="A8" s="108"/>
      <c r="B8" s="109"/>
      <c r="C8" s="110"/>
      <c r="D8" s="109">
        <v>2019</v>
      </c>
      <c r="E8" s="109" t="s">
        <v>10</v>
      </c>
      <c r="F8" s="110"/>
      <c r="G8" s="109"/>
      <c r="H8" s="110"/>
      <c r="I8" s="109" t="s">
        <v>33</v>
      </c>
      <c r="J8" s="111" t="s">
        <v>152</v>
      </c>
      <c r="K8" s="109" t="s">
        <v>37</v>
      </c>
      <c r="L8" s="110" t="s">
        <v>41</v>
      </c>
      <c r="M8" s="110"/>
      <c r="N8" s="109"/>
      <c r="O8" s="110" t="s">
        <v>156</v>
      </c>
    </row>
    <row r="9" spans="1:16" s="107" customFormat="1" ht="13.5" customHeight="1" thickBot="1" x14ac:dyDescent="0.2">
      <c r="A9" s="108"/>
      <c r="B9" s="113"/>
      <c r="C9" s="114"/>
      <c r="D9" s="113"/>
      <c r="E9" s="113">
        <v>2020</v>
      </c>
      <c r="F9" s="114"/>
      <c r="G9" s="113"/>
      <c r="H9" s="114"/>
      <c r="I9" s="113" t="s">
        <v>34</v>
      </c>
      <c r="J9" s="115" t="s">
        <v>153</v>
      </c>
      <c r="K9" s="113" t="s">
        <v>34</v>
      </c>
      <c r="L9" s="114" t="s">
        <v>155</v>
      </c>
      <c r="M9" s="114"/>
      <c r="N9" s="113"/>
      <c r="O9" s="116"/>
      <c r="P9" s="117"/>
    </row>
    <row r="10" spans="1:16" s="107" customFormat="1" thickBot="1" x14ac:dyDescent="0.2">
      <c r="A10" s="118"/>
      <c r="B10" s="119">
        <v>1</v>
      </c>
      <c r="C10" s="118">
        <v>2</v>
      </c>
      <c r="D10" s="118" t="s">
        <v>101</v>
      </c>
      <c r="E10" s="120">
        <v>3</v>
      </c>
      <c r="F10" s="120">
        <v>4</v>
      </c>
      <c r="G10" s="118" t="s">
        <v>102</v>
      </c>
      <c r="H10" s="121">
        <v>6</v>
      </c>
      <c r="I10" s="118">
        <v>7</v>
      </c>
      <c r="J10" s="122">
        <v>8</v>
      </c>
      <c r="K10" s="118">
        <v>9</v>
      </c>
      <c r="L10" s="118">
        <v>10</v>
      </c>
      <c r="M10" s="123">
        <v>11</v>
      </c>
      <c r="N10" s="118" t="s">
        <v>29</v>
      </c>
      <c r="O10" s="124" t="s">
        <v>116</v>
      </c>
      <c r="P10" s="125"/>
    </row>
    <row r="11" spans="1:16" x14ac:dyDescent="0.2">
      <c r="A11" s="16" t="s">
        <v>45</v>
      </c>
      <c r="B11" s="16" t="s">
        <v>12</v>
      </c>
      <c r="C11" s="16">
        <v>199.22</v>
      </c>
      <c r="D11" s="126"/>
      <c r="E11" s="32">
        <v>3000</v>
      </c>
      <c r="F11" s="32">
        <v>0</v>
      </c>
      <c r="G11" s="32">
        <f>C11+E11+F11+D11</f>
        <v>3199.22</v>
      </c>
      <c r="H11" s="21">
        <v>3199.22</v>
      </c>
      <c r="I11" s="21">
        <f>H11/(E11+F11)*100</f>
        <v>106.64066666666665</v>
      </c>
      <c r="J11" s="21">
        <v>3200</v>
      </c>
      <c r="K11" s="21">
        <f>J11/(E11+F11)*100</f>
        <v>106.66666666666667</v>
      </c>
      <c r="L11" s="21">
        <v>0</v>
      </c>
      <c r="M11" s="21">
        <v>0</v>
      </c>
      <c r="N11" s="43">
        <f t="shared" ref="N11:N48" si="0">G11-H11</f>
        <v>0</v>
      </c>
      <c r="O11" s="32">
        <f>E11+F11</f>
        <v>3000</v>
      </c>
      <c r="P11" s="39"/>
    </row>
    <row r="12" spans="1:16" x14ac:dyDescent="0.2">
      <c r="A12" s="16" t="s">
        <v>46</v>
      </c>
      <c r="B12" s="16" t="s">
        <v>13</v>
      </c>
      <c r="C12" s="16">
        <v>2492584.85</v>
      </c>
      <c r="D12" s="126"/>
      <c r="E12" s="32">
        <v>2886372.35</v>
      </c>
      <c r="F12" s="32">
        <v>5205.5</v>
      </c>
      <c r="G12" s="32">
        <f>C12+E12+F12+D12</f>
        <v>5384162.7000000002</v>
      </c>
      <c r="H12" s="21">
        <v>2936947.71</v>
      </c>
      <c r="I12" s="21">
        <f>H12/(E12+F12)*100</f>
        <v>101.56903470539449</v>
      </c>
      <c r="J12" s="21">
        <v>2593072.46</v>
      </c>
      <c r="K12" s="21">
        <f>J12/(E12+F12)*100</f>
        <v>89.676729955584619</v>
      </c>
      <c r="L12" s="21">
        <v>2294489.6800000002</v>
      </c>
      <c r="M12" s="21">
        <v>152725.31</v>
      </c>
      <c r="N12" s="43">
        <f t="shared" si="0"/>
        <v>2447214.9900000002</v>
      </c>
      <c r="O12" s="32">
        <f>E12+F12</f>
        <v>2891577.85</v>
      </c>
      <c r="P12" s="39"/>
    </row>
    <row r="13" spans="1:16" x14ac:dyDescent="0.2">
      <c r="A13" s="16" t="s">
        <v>47</v>
      </c>
      <c r="B13" s="16" t="s">
        <v>14</v>
      </c>
      <c r="C13" s="36">
        <v>201271.9</v>
      </c>
      <c r="D13" s="127"/>
      <c r="E13" s="32">
        <v>625919.76</v>
      </c>
      <c r="F13" s="32">
        <v>124.8</v>
      </c>
      <c r="G13" s="32">
        <f>C13+E13+F13+D13</f>
        <v>827316.46000000008</v>
      </c>
      <c r="H13" s="21">
        <v>511667.48</v>
      </c>
      <c r="I13" s="21">
        <f>H13/(E13+F13)*100</f>
        <v>81.730201441252021</v>
      </c>
      <c r="J13" s="21">
        <v>505811.39</v>
      </c>
      <c r="K13" s="21">
        <f>J13/(E13+F13)*100</f>
        <v>80.794790390000344</v>
      </c>
      <c r="L13" s="21">
        <v>270484.90000000002</v>
      </c>
      <c r="M13" s="21">
        <v>45164.08</v>
      </c>
      <c r="N13" s="43">
        <f t="shared" si="0"/>
        <v>315648.9800000001</v>
      </c>
      <c r="O13" s="32">
        <f t="shared" ref="O13:O49" si="1">E13+F13</f>
        <v>626044.56000000006</v>
      </c>
      <c r="P13" s="39"/>
    </row>
    <row r="14" spans="1:16" x14ac:dyDescent="0.2">
      <c r="A14" s="16" t="s">
        <v>48</v>
      </c>
      <c r="B14" s="16" t="s">
        <v>73</v>
      </c>
      <c r="C14" s="16">
        <v>0</v>
      </c>
      <c r="D14" s="126"/>
      <c r="E14" s="32"/>
      <c r="F14" s="32"/>
      <c r="G14" s="32">
        <f>C14+E14+F14+D14</f>
        <v>0</v>
      </c>
      <c r="H14" s="21"/>
      <c r="I14" s="21"/>
      <c r="J14" s="21"/>
      <c r="K14" s="21" t="e">
        <f>J14/(E14+F14)*100</f>
        <v>#DIV/0!</v>
      </c>
      <c r="L14" s="21"/>
      <c r="M14" s="21"/>
      <c r="N14" s="43">
        <f t="shared" si="0"/>
        <v>0</v>
      </c>
      <c r="O14" s="32">
        <f t="shared" si="1"/>
        <v>0</v>
      </c>
      <c r="P14" s="39"/>
    </row>
    <row r="15" spans="1:16" x14ac:dyDescent="0.2">
      <c r="A15" s="16" t="s">
        <v>92</v>
      </c>
      <c r="B15" s="33" t="s">
        <v>69</v>
      </c>
      <c r="C15" s="33">
        <v>1296427.74</v>
      </c>
      <c r="D15" s="33"/>
      <c r="E15" s="33">
        <f>E17+E18+E19+E20+E21+E22</f>
        <v>5512472.2699999996</v>
      </c>
      <c r="F15" s="33">
        <f>F17+F18+F19</f>
        <v>29906.82</v>
      </c>
      <c r="G15" s="33">
        <f>C15+E15+F15+D15</f>
        <v>6838806.8300000001</v>
      </c>
      <c r="H15" s="131">
        <f>H17+H18+H19+H20+H21+H22+H23</f>
        <v>2088481.0000000005</v>
      </c>
      <c r="I15" s="131">
        <f>H15/(E15+F15)*100</f>
        <v>37.682030876743951</v>
      </c>
      <c r="J15" s="131">
        <f>J17+J18+J19+J20+J21+J22+J23</f>
        <v>1773455.2100000002</v>
      </c>
      <c r="K15" s="131">
        <f>J15/(E15+F15)*100</f>
        <v>31.998085681288181</v>
      </c>
      <c r="L15" s="131">
        <f>L17+L18+L19+L20+L21+L22</f>
        <v>4865825.7300000004</v>
      </c>
      <c r="M15" s="131">
        <v>176116.62</v>
      </c>
      <c r="N15" s="131">
        <f t="shared" si="0"/>
        <v>4750325.83</v>
      </c>
      <c r="O15" s="33">
        <f>E15+F15</f>
        <v>5542379.0899999999</v>
      </c>
      <c r="P15" s="39"/>
    </row>
    <row r="16" spans="1:16" x14ac:dyDescent="0.2">
      <c r="A16" s="16"/>
      <c r="B16" s="33" t="s">
        <v>70</v>
      </c>
      <c r="C16" s="33">
        <v>0</v>
      </c>
      <c r="D16" s="33"/>
      <c r="E16" s="33"/>
      <c r="F16" s="33"/>
      <c r="G16" s="33">
        <f>G179</f>
        <v>0</v>
      </c>
      <c r="H16" s="131"/>
      <c r="I16" s="131"/>
      <c r="J16" s="131"/>
      <c r="K16" s="131"/>
      <c r="L16" s="131"/>
      <c r="M16" s="131"/>
      <c r="N16" s="131">
        <f t="shared" si="0"/>
        <v>0</v>
      </c>
      <c r="O16" s="33">
        <f t="shared" si="1"/>
        <v>0</v>
      </c>
      <c r="P16" s="39"/>
    </row>
    <row r="17" spans="1:16" x14ac:dyDescent="0.2">
      <c r="A17" s="16"/>
      <c r="B17" s="33" t="s">
        <v>125</v>
      </c>
      <c r="C17" s="33">
        <v>419520.1</v>
      </c>
      <c r="D17" s="33"/>
      <c r="E17" s="33">
        <v>1257711.21</v>
      </c>
      <c r="F17" s="33">
        <v>8867.52</v>
      </c>
      <c r="G17" s="33">
        <f>C17+E17+F17+D17</f>
        <v>1686098.83</v>
      </c>
      <c r="H17" s="131">
        <v>671902.99</v>
      </c>
      <c r="I17" s="131">
        <f t="shared" ref="I17:I49" si="2">H17/(E17+F17)*100</f>
        <v>53.048655727859881</v>
      </c>
      <c r="J17" s="131">
        <v>565078.34</v>
      </c>
      <c r="K17" s="131">
        <f t="shared" ref="K17:K35" si="3">J17/(E17+F17)*100</f>
        <v>44.614545200834058</v>
      </c>
      <c r="L17" s="131">
        <v>1017019.85</v>
      </c>
      <c r="M17" s="131"/>
      <c r="N17" s="131">
        <f t="shared" si="0"/>
        <v>1014195.8400000001</v>
      </c>
      <c r="O17" s="33">
        <f t="shared" si="1"/>
        <v>1266578.73</v>
      </c>
      <c r="P17" s="39"/>
    </row>
    <row r="18" spans="1:16" x14ac:dyDescent="0.2">
      <c r="A18" s="16"/>
      <c r="B18" s="33" t="s">
        <v>16</v>
      </c>
      <c r="C18" s="33">
        <v>922829.75</v>
      </c>
      <c r="D18" s="33"/>
      <c r="E18" s="33">
        <v>2498911.23</v>
      </c>
      <c r="F18" s="33">
        <v>18510.43</v>
      </c>
      <c r="G18" s="33">
        <f>C18+E18+F18+D18</f>
        <v>3440251.41</v>
      </c>
      <c r="H18" s="131">
        <v>766554.04</v>
      </c>
      <c r="I18" s="131">
        <f t="shared" si="2"/>
        <v>30.449966018009079</v>
      </c>
      <c r="J18" s="131">
        <v>678377.01</v>
      </c>
      <c r="K18" s="131">
        <f t="shared" si="3"/>
        <v>26.947293764049046</v>
      </c>
      <c r="L18" s="131">
        <v>2673697.37</v>
      </c>
      <c r="M18" s="131"/>
      <c r="N18" s="131">
        <f t="shared" si="0"/>
        <v>2673697.37</v>
      </c>
      <c r="O18" s="33">
        <f t="shared" si="1"/>
        <v>2517421.66</v>
      </c>
      <c r="P18" s="39"/>
    </row>
    <row r="19" spans="1:16" x14ac:dyDescent="0.2">
      <c r="A19" s="16"/>
      <c r="B19" s="33" t="s">
        <v>71</v>
      </c>
      <c r="C19" s="33">
        <v>130194.51</v>
      </c>
      <c r="D19" s="33"/>
      <c r="E19" s="33">
        <v>261203.53</v>
      </c>
      <c r="F19" s="33">
        <v>2528.87</v>
      </c>
      <c r="G19" s="33">
        <f>C19+E19+F19+D19</f>
        <v>393926.91</v>
      </c>
      <c r="H19" s="131">
        <v>157096.09</v>
      </c>
      <c r="I19" s="131">
        <f t="shared" si="2"/>
        <v>59.566473440502563</v>
      </c>
      <c r="J19" s="131">
        <v>36639.980000000003</v>
      </c>
      <c r="K19" s="131">
        <f t="shared" si="3"/>
        <v>13.892862613770626</v>
      </c>
      <c r="L19" s="131">
        <v>236830.82</v>
      </c>
      <c r="M19" s="131"/>
      <c r="N19" s="131">
        <f t="shared" si="0"/>
        <v>236830.81999999998</v>
      </c>
      <c r="O19" s="33">
        <f t="shared" si="1"/>
        <v>263732.40000000002</v>
      </c>
      <c r="P19" s="39"/>
    </row>
    <row r="20" spans="1:16" x14ac:dyDescent="0.2">
      <c r="A20" s="16"/>
      <c r="B20" s="33" t="s">
        <v>157</v>
      </c>
      <c r="C20" s="33">
        <v>0</v>
      </c>
      <c r="D20" s="33"/>
      <c r="E20" s="33">
        <v>802839.88</v>
      </c>
      <c r="F20" s="33"/>
      <c r="G20" s="33">
        <f t="shared" ref="G20:G22" si="4">C20+E20+F20+D20</f>
        <v>802839.88</v>
      </c>
      <c r="H20" s="131">
        <v>357272.73</v>
      </c>
      <c r="I20" s="131">
        <f t="shared" si="2"/>
        <v>44.501118952885101</v>
      </c>
      <c r="J20" s="131">
        <v>357272.73</v>
      </c>
      <c r="K20" s="131">
        <f t="shared" si="3"/>
        <v>44.501118952885101</v>
      </c>
      <c r="L20" s="131">
        <v>445567.15</v>
      </c>
      <c r="M20" s="131"/>
      <c r="N20" s="131">
        <f t="shared" si="0"/>
        <v>445567.15</v>
      </c>
      <c r="O20" s="33"/>
      <c r="P20" s="39"/>
    </row>
    <row r="21" spans="1:16" x14ac:dyDescent="0.2">
      <c r="A21" s="16"/>
      <c r="B21" s="33" t="s">
        <v>158</v>
      </c>
      <c r="C21" s="33">
        <v>0</v>
      </c>
      <c r="D21" s="33"/>
      <c r="E21" s="33">
        <v>618384.71</v>
      </c>
      <c r="F21" s="33"/>
      <c r="G21" s="33">
        <f t="shared" si="4"/>
        <v>618384.71</v>
      </c>
      <c r="H21" s="131">
        <v>182910.64</v>
      </c>
      <c r="I21" s="131">
        <f t="shared" si="2"/>
        <v>29.578777909951885</v>
      </c>
      <c r="J21" s="131">
        <v>182910.64</v>
      </c>
      <c r="K21" s="131">
        <f t="shared" si="3"/>
        <v>29.578777909951885</v>
      </c>
      <c r="L21" s="131">
        <v>435474.07</v>
      </c>
      <c r="M21" s="131"/>
      <c r="N21" s="131">
        <f t="shared" si="0"/>
        <v>435474.06999999995</v>
      </c>
      <c r="O21" s="33"/>
      <c r="P21" s="39"/>
    </row>
    <row r="22" spans="1:16" x14ac:dyDescent="0.2">
      <c r="A22" s="16"/>
      <c r="B22" s="33" t="s">
        <v>159</v>
      </c>
      <c r="C22" s="33">
        <v>0</v>
      </c>
      <c r="D22" s="33"/>
      <c r="E22" s="33">
        <v>73421.710000000006</v>
      </c>
      <c r="F22" s="33"/>
      <c r="G22" s="33">
        <f t="shared" si="4"/>
        <v>73421.710000000006</v>
      </c>
      <c r="H22" s="131">
        <v>16185.24</v>
      </c>
      <c r="I22" s="131">
        <f t="shared" si="2"/>
        <v>22.044215532435839</v>
      </c>
      <c r="J22" s="131">
        <v>16185.24</v>
      </c>
      <c r="K22" s="131">
        <f t="shared" si="3"/>
        <v>22.044215532435839</v>
      </c>
      <c r="L22" s="131">
        <v>57236.47</v>
      </c>
      <c r="M22" s="131"/>
      <c r="N22" s="131">
        <f t="shared" si="0"/>
        <v>57236.470000000008</v>
      </c>
      <c r="O22" s="33"/>
      <c r="P22" s="39"/>
    </row>
    <row r="23" spans="1:16" ht="16.5" customHeight="1" x14ac:dyDescent="0.2">
      <c r="A23" s="134"/>
      <c r="B23" s="134" t="s">
        <v>17</v>
      </c>
      <c r="C23" s="134">
        <v>-176116.62</v>
      </c>
      <c r="D23" s="134"/>
      <c r="E23" s="134"/>
      <c r="F23" s="134"/>
      <c r="G23" s="134">
        <f>C23+E23+F23</f>
        <v>-176116.62</v>
      </c>
      <c r="H23" s="135">
        <v>-63440.73</v>
      </c>
      <c r="I23" s="135" t="e">
        <f t="shared" si="2"/>
        <v>#DIV/0!</v>
      </c>
      <c r="J23" s="135">
        <v>-63008.73</v>
      </c>
      <c r="K23" s="135" t="e">
        <f t="shared" si="3"/>
        <v>#DIV/0!</v>
      </c>
      <c r="L23" s="135"/>
      <c r="M23" s="135"/>
      <c r="N23" s="135">
        <f>G23-H23</f>
        <v>-112675.88999999998</v>
      </c>
      <c r="O23" s="134">
        <f t="shared" si="1"/>
        <v>0</v>
      </c>
      <c r="P23" s="136"/>
    </row>
    <row r="24" spans="1:16" x14ac:dyDescent="0.2">
      <c r="A24" s="16" t="s">
        <v>49</v>
      </c>
      <c r="B24" s="16" t="s">
        <v>18</v>
      </c>
      <c r="C24" s="16">
        <v>74312.19</v>
      </c>
      <c r="D24" s="126"/>
      <c r="E24" s="32">
        <v>55405.93</v>
      </c>
      <c r="F24" s="32">
        <v>328</v>
      </c>
      <c r="G24" s="32">
        <f>C24+E24+F24+D24</f>
        <v>130046.12</v>
      </c>
      <c r="H24" s="21">
        <v>56819.199999999997</v>
      </c>
      <c r="I24" s="21">
        <f t="shared" si="2"/>
        <v>101.94723393810557</v>
      </c>
      <c r="J24" s="21">
        <v>52590.32</v>
      </c>
      <c r="K24" s="21">
        <f t="shared" si="3"/>
        <v>94.359611819945229</v>
      </c>
      <c r="L24" s="21">
        <v>69126.679999999993</v>
      </c>
      <c r="M24" s="21">
        <v>4100.24</v>
      </c>
      <c r="N24" s="43">
        <f t="shared" si="0"/>
        <v>73226.92</v>
      </c>
      <c r="O24" s="32">
        <f t="shared" si="1"/>
        <v>55733.93</v>
      </c>
      <c r="P24" s="39"/>
    </row>
    <row r="25" spans="1:16" x14ac:dyDescent="0.2">
      <c r="A25" s="16" t="s">
        <v>50</v>
      </c>
      <c r="B25" s="16" t="s">
        <v>60</v>
      </c>
      <c r="C25" s="16">
        <v>0</v>
      </c>
      <c r="D25" s="16"/>
      <c r="E25" s="32">
        <v>13452.03</v>
      </c>
      <c r="F25" s="32">
        <v>0</v>
      </c>
      <c r="G25" s="32">
        <f t="shared" ref="G25:G48" si="5">C25+E25+F25+D25</f>
        <v>13452.03</v>
      </c>
      <c r="H25" s="21">
        <v>13452.03</v>
      </c>
      <c r="I25" s="21">
        <f t="shared" si="2"/>
        <v>100</v>
      </c>
      <c r="J25" s="21">
        <v>13452.03</v>
      </c>
      <c r="K25" s="21">
        <f t="shared" si="3"/>
        <v>100</v>
      </c>
      <c r="L25" s="21">
        <v>0</v>
      </c>
      <c r="M25" s="21">
        <v>0</v>
      </c>
      <c r="N25" s="43">
        <f t="shared" si="0"/>
        <v>0</v>
      </c>
      <c r="O25" s="32">
        <f t="shared" si="1"/>
        <v>13452.03</v>
      </c>
      <c r="P25" s="39"/>
    </row>
    <row r="26" spans="1:16" s="39" customFormat="1" x14ac:dyDescent="0.2">
      <c r="A26" s="32" t="s">
        <v>51</v>
      </c>
      <c r="B26" s="32" t="s">
        <v>19</v>
      </c>
      <c r="C26" s="32">
        <v>0</v>
      </c>
      <c r="D26" s="129"/>
      <c r="E26" s="32">
        <v>5100</v>
      </c>
      <c r="F26" s="32">
        <v>0</v>
      </c>
      <c r="G26" s="32">
        <f t="shared" si="5"/>
        <v>5100</v>
      </c>
      <c r="H26" s="21">
        <v>5100</v>
      </c>
      <c r="I26" s="21">
        <f t="shared" si="2"/>
        <v>100</v>
      </c>
      <c r="J26" s="21">
        <v>5100</v>
      </c>
      <c r="K26" s="21">
        <f t="shared" si="3"/>
        <v>100</v>
      </c>
      <c r="L26" s="21">
        <v>0</v>
      </c>
      <c r="M26" s="21">
        <v>0</v>
      </c>
      <c r="N26" s="43">
        <f>G26-H26</f>
        <v>0</v>
      </c>
      <c r="O26" s="32">
        <f t="shared" si="1"/>
        <v>5100</v>
      </c>
    </row>
    <row r="27" spans="1:16" x14ac:dyDescent="0.2">
      <c r="A27" s="16" t="s">
        <v>52</v>
      </c>
      <c r="B27" s="25" t="s">
        <v>20</v>
      </c>
      <c r="C27" s="16">
        <v>28.19</v>
      </c>
      <c r="D27" s="126"/>
      <c r="E27" s="32">
        <v>8391.35</v>
      </c>
      <c r="F27" s="32">
        <v>-25.2</v>
      </c>
      <c r="G27" s="32">
        <f t="shared" si="5"/>
        <v>8394.34</v>
      </c>
      <c r="H27" s="21">
        <v>8394.7999999999993</v>
      </c>
      <c r="I27" s="21">
        <f t="shared" si="2"/>
        <v>100.34245142628329</v>
      </c>
      <c r="J27" s="21">
        <v>8392.33</v>
      </c>
      <c r="K27" s="21">
        <f t="shared" si="3"/>
        <v>100.31292769075381</v>
      </c>
      <c r="L27" s="21">
        <v>0</v>
      </c>
      <c r="M27" s="21">
        <v>0.46</v>
      </c>
      <c r="N27" s="43">
        <f t="shared" si="0"/>
        <v>-0.45999999999912689</v>
      </c>
      <c r="O27" s="32">
        <f t="shared" si="1"/>
        <v>8366.15</v>
      </c>
      <c r="P27" s="39"/>
    </row>
    <row r="28" spans="1:16" x14ac:dyDescent="0.2">
      <c r="A28" s="16" t="s">
        <v>53</v>
      </c>
      <c r="B28" s="16" t="s">
        <v>61</v>
      </c>
      <c r="C28" s="16">
        <v>23625</v>
      </c>
      <c r="D28" s="126"/>
      <c r="E28" s="32">
        <v>456370</v>
      </c>
      <c r="F28" s="32">
        <v>0</v>
      </c>
      <c r="G28" s="32">
        <f t="shared" si="5"/>
        <v>479995</v>
      </c>
      <c r="H28" s="21">
        <v>720861.4</v>
      </c>
      <c r="I28" s="21">
        <f t="shared" si="2"/>
        <v>157.95547472445602</v>
      </c>
      <c r="J28" s="21">
        <v>717861.4</v>
      </c>
      <c r="K28" s="21">
        <f t="shared" si="3"/>
        <v>157.29811337292111</v>
      </c>
      <c r="L28" s="21">
        <v>240466.4</v>
      </c>
      <c r="M28" s="35">
        <v>400</v>
      </c>
      <c r="N28" s="43">
        <f t="shared" si="0"/>
        <v>-240866.40000000002</v>
      </c>
      <c r="O28" s="32">
        <f t="shared" si="1"/>
        <v>456370</v>
      </c>
      <c r="P28" s="39"/>
    </row>
    <row r="29" spans="1:16" x14ac:dyDescent="0.2">
      <c r="A29" s="16" t="s">
        <v>54</v>
      </c>
      <c r="B29" s="16" t="s">
        <v>112</v>
      </c>
      <c r="C29" s="16">
        <v>0</v>
      </c>
      <c r="D29" s="126"/>
      <c r="E29" s="25">
        <v>80667</v>
      </c>
      <c r="F29" s="32">
        <v>0</v>
      </c>
      <c r="G29" s="32">
        <f t="shared" si="5"/>
        <v>80667</v>
      </c>
      <c r="H29" s="21">
        <v>80667</v>
      </c>
      <c r="I29" s="21">
        <f t="shared" si="2"/>
        <v>100</v>
      </c>
      <c r="J29" s="21">
        <v>80667</v>
      </c>
      <c r="K29" s="21">
        <f t="shared" si="3"/>
        <v>100</v>
      </c>
      <c r="L29" s="21">
        <v>0</v>
      </c>
      <c r="M29" s="35">
        <v>0</v>
      </c>
      <c r="N29" s="43">
        <f t="shared" si="0"/>
        <v>0</v>
      </c>
      <c r="O29" s="32">
        <f t="shared" si="1"/>
        <v>80667</v>
      </c>
      <c r="P29" s="39"/>
    </row>
    <row r="30" spans="1:16" x14ac:dyDescent="0.2">
      <c r="A30" s="16" t="s">
        <v>55</v>
      </c>
      <c r="B30" s="16" t="s">
        <v>90</v>
      </c>
      <c r="C30" s="16">
        <v>-84078.46</v>
      </c>
      <c r="D30" s="126"/>
      <c r="E30" s="32">
        <v>0</v>
      </c>
      <c r="F30" s="32">
        <v>0</v>
      </c>
      <c r="G30" s="32">
        <f t="shared" si="5"/>
        <v>-84078.46</v>
      </c>
      <c r="H30" s="21">
        <v>127965.68</v>
      </c>
      <c r="I30" s="21" t="e">
        <f t="shared" si="2"/>
        <v>#DIV/0!</v>
      </c>
      <c r="J30" s="21">
        <v>209544.14</v>
      </c>
      <c r="K30" s="21" t="e">
        <f t="shared" si="3"/>
        <v>#DIV/0!</v>
      </c>
      <c r="L30" s="21">
        <v>0</v>
      </c>
      <c r="M30" s="21">
        <v>212044.14</v>
      </c>
      <c r="N30" s="43">
        <f t="shared" si="0"/>
        <v>-212044.14</v>
      </c>
      <c r="O30" s="32">
        <f t="shared" si="1"/>
        <v>0</v>
      </c>
      <c r="P30" s="39"/>
    </row>
    <row r="31" spans="1:16" x14ac:dyDescent="0.2">
      <c r="A31" s="25" t="s">
        <v>56</v>
      </c>
      <c r="B31" s="25" t="s">
        <v>21</v>
      </c>
      <c r="C31" s="25">
        <v>39630.629999999997</v>
      </c>
      <c r="D31" s="132"/>
      <c r="E31" s="25">
        <v>747586.05</v>
      </c>
      <c r="F31" s="25">
        <v>-7.66</v>
      </c>
      <c r="G31" s="25">
        <f t="shared" si="5"/>
        <v>787209.02</v>
      </c>
      <c r="H31" s="35">
        <v>779291.53</v>
      </c>
      <c r="I31" s="35">
        <f t="shared" si="2"/>
        <v>104.24211566629154</v>
      </c>
      <c r="J31" s="35">
        <v>762030.44</v>
      </c>
      <c r="K31" s="35">
        <f t="shared" si="3"/>
        <v>101.93318188344101</v>
      </c>
      <c r="L31" s="35">
        <v>23106.7</v>
      </c>
      <c r="M31" s="35">
        <v>15189.21</v>
      </c>
      <c r="N31" s="35">
        <f t="shared" si="0"/>
        <v>7917.4899999999907</v>
      </c>
      <c r="O31" s="25">
        <f t="shared" si="1"/>
        <v>747578.39</v>
      </c>
      <c r="P31" s="133"/>
    </row>
    <row r="32" spans="1:16" x14ac:dyDescent="0.2">
      <c r="A32" s="16" t="s">
        <v>57</v>
      </c>
      <c r="B32" s="16" t="s">
        <v>22</v>
      </c>
      <c r="C32" s="16">
        <v>0</v>
      </c>
      <c r="D32" s="126"/>
      <c r="E32" s="32">
        <v>0</v>
      </c>
      <c r="F32" s="32">
        <v>0</v>
      </c>
      <c r="G32" s="32">
        <f t="shared" si="5"/>
        <v>0</v>
      </c>
      <c r="H32" s="35">
        <v>0</v>
      </c>
      <c r="I32" s="21" t="e">
        <f t="shared" si="2"/>
        <v>#DIV/0!</v>
      </c>
      <c r="J32" s="21">
        <v>0</v>
      </c>
      <c r="K32" s="21" t="e">
        <f t="shared" si="3"/>
        <v>#DIV/0!</v>
      </c>
      <c r="L32" s="21">
        <v>0</v>
      </c>
      <c r="M32" s="21">
        <v>0</v>
      </c>
      <c r="N32" s="43">
        <f t="shared" si="0"/>
        <v>0</v>
      </c>
      <c r="O32" s="32">
        <f t="shared" si="1"/>
        <v>0</v>
      </c>
      <c r="P32" s="39"/>
    </row>
    <row r="33" spans="1:16" x14ac:dyDescent="0.2">
      <c r="A33" s="16" t="s">
        <v>58</v>
      </c>
      <c r="B33" s="33" t="s">
        <v>62</v>
      </c>
      <c r="C33" s="36">
        <v>1485066.36</v>
      </c>
      <c r="D33" s="127"/>
      <c r="E33" s="32">
        <v>793094.71</v>
      </c>
      <c r="F33" s="32">
        <v>-2311.67</v>
      </c>
      <c r="G33" s="32">
        <f t="shared" si="5"/>
        <v>2275849.4000000004</v>
      </c>
      <c r="H33" s="21">
        <v>531551.4</v>
      </c>
      <c r="I33" s="21">
        <f t="shared" si="2"/>
        <v>67.218361182859979</v>
      </c>
      <c r="J33" s="21">
        <v>517570.62</v>
      </c>
      <c r="K33" s="21">
        <f t="shared" si="3"/>
        <v>65.450394586105446</v>
      </c>
      <c r="L33" s="21">
        <v>1740227.44</v>
      </c>
      <c r="M33" s="21">
        <v>4070.56</v>
      </c>
      <c r="N33" s="43">
        <f t="shared" si="0"/>
        <v>1744298.0000000005</v>
      </c>
      <c r="O33" s="32">
        <f t="shared" si="1"/>
        <v>790783.03999999992</v>
      </c>
      <c r="P33" s="39"/>
    </row>
    <row r="34" spans="1:16" x14ac:dyDescent="0.2">
      <c r="A34" s="16" t="s">
        <v>59</v>
      </c>
      <c r="B34" s="33" t="s">
        <v>63</v>
      </c>
      <c r="C34" s="16">
        <v>1442775.5</v>
      </c>
      <c r="D34" s="126"/>
      <c r="E34" s="32">
        <v>183520</v>
      </c>
      <c r="F34" s="25">
        <v>-287.88</v>
      </c>
      <c r="G34" s="32">
        <f t="shared" si="5"/>
        <v>1626007.62</v>
      </c>
      <c r="H34" s="21">
        <v>155667</v>
      </c>
      <c r="I34" s="21">
        <f t="shared" si="2"/>
        <v>84.956174714345934</v>
      </c>
      <c r="J34" s="21">
        <v>109760</v>
      </c>
      <c r="K34" s="21">
        <f t="shared" si="3"/>
        <v>59.902161258626499</v>
      </c>
      <c r="L34" s="21">
        <v>1451900.62</v>
      </c>
      <c r="M34" s="21">
        <v>18440</v>
      </c>
      <c r="N34" s="43">
        <f t="shared" si="0"/>
        <v>1470340.62</v>
      </c>
      <c r="O34" s="32">
        <f t="shared" si="1"/>
        <v>183232.12</v>
      </c>
      <c r="P34" s="39"/>
    </row>
    <row r="35" spans="1:16" x14ac:dyDescent="0.2">
      <c r="A35" s="16" t="s">
        <v>77</v>
      </c>
      <c r="B35" s="16" t="s">
        <v>72</v>
      </c>
      <c r="C35" s="16">
        <v>0</v>
      </c>
      <c r="D35" s="126"/>
      <c r="E35" s="32">
        <v>321748.37</v>
      </c>
      <c r="F35" s="32">
        <v>0</v>
      </c>
      <c r="G35" s="32">
        <f t="shared" si="5"/>
        <v>321748.37</v>
      </c>
      <c r="H35" s="21">
        <v>321748.37</v>
      </c>
      <c r="I35" s="21">
        <f t="shared" si="2"/>
        <v>100</v>
      </c>
      <c r="J35" s="21">
        <v>321748.37</v>
      </c>
      <c r="K35" s="21">
        <f t="shared" si="3"/>
        <v>100</v>
      </c>
      <c r="L35" s="21">
        <v>0</v>
      </c>
      <c r="M35" s="21">
        <v>0</v>
      </c>
      <c r="N35" s="43">
        <f t="shared" si="0"/>
        <v>0</v>
      </c>
      <c r="O35" s="32">
        <f t="shared" si="1"/>
        <v>321748.37</v>
      </c>
      <c r="P35" s="39"/>
    </row>
    <row r="36" spans="1:16" x14ac:dyDescent="0.2">
      <c r="A36" s="16" t="s">
        <v>78</v>
      </c>
      <c r="B36" s="16" t="s">
        <v>74</v>
      </c>
      <c r="C36" s="16">
        <v>0</v>
      </c>
      <c r="D36" s="126"/>
      <c r="E36" s="32">
        <v>3852.3</v>
      </c>
      <c r="F36" s="32">
        <v>0</v>
      </c>
      <c r="G36" s="32">
        <f t="shared" si="5"/>
        <v>3852.3</v>
      </c>
      <c r="H36" s="21">
        <v>3852.3</v>
      </c>
      <c r="I36" s="21">
        <f t="shared" si="2"/>
        <v>100</v>
      </c>
      <c r="J36" s="21">
        <v>3852.3</v>
      </c>
      <c r="K36" s="21">
        <f>J36/(E36+F36)*100</f>
        <v>100</v>
      </c>
      <c r="L36" s="21">
        <v>0</v>
      </c>
      <c r="M36" s="21">
        <v>0</v>
      </c>
      <c r="N36" s="43">
        <f t="shared" si="0"/>
        <v>0</v>
      </c>
      <c r="O36" s="32">
        <f t="shared" si="1"/>
        <v>3852.3</v>
      </c>
      <c r="P36" s="39"/>
    </row>
    <row r="37" spans="1:16" x14ac:dyDescent="0.2">
      <c r="A37" s="16" t="s">
        <v>79</v>
      </c>
      <c r="B37" s="33" t="s">
        <v>64</v>
      </c>
      <c r="C37" s="16">
        <v>76992.240000000005</v>
      </c>
      <c r="D37" s="16"/>
      <c r="E37" s="32">
        <v>84547.98</v>
      </c>
      <c r="F37" s="32">
        <v>-17.7</v>
      </c>
      <c r="G37" s="32">
        <f t="shared" si="5"/>
        <v>161522.51999999999</v>
      </c>
      <c r="H37" s="21">
        <v>127442.78</v>
      </c>
      <c r="I37" s="21">
        <f t="shared" si="2"/>
        <v>150.76583207816182</v>
      </c>
      <c r="J37" s="21">
        <v>81318.559999999998</v>
      </c>
      <c r="K37" s="21">
        <f t="shared" ref="K37:K49" si="6">J37/(E37+F37)*100</f>
        <v>96.20050945057794</v>
      </c>
      <c r="L37" s="21">
        <v>24025.84</v>
      </c>
      <c r="M37" s="21">
        <v>10053.9</v>
      </c>
      <c r="N37" s="43">
        <f t="shared" si="0"/>
        <v>34079.739999999991</v>
      </c>
      <c r="O37" s="32">
        <f t="shared" si="1"/>
        <v>84530.28</v>
      </c>
      <c r="P37" s="39"/>
    </row>
    <row r="38" spans="1:16" x14ac:dyDescent="0.2">
      <c r="A38" s="16" t="s">
        <v>80</v>
      </c>
      <c r="B38" s="16" t="s">
        <v>23</v>
      </c>
      <c r="C38" s="16">
        <v>0</v>
      </c>
      <c r="D38" s="126"/>
      <c r="E38" s="32">
        <v>37470.94</v>
      </c>
      <c r="F38" s="32">
        <v>0</v>
      </c>
      <c r="G38" s="32">
        <f t="shared" si="5"/>
        <v>37470.94</v>
      </c>
      <c r="H38" s="21">
        <v>4816.1099999999997</v>
      </c>
      <c r="I38" s="21">
        <f t="shared" si="2"/>
        <v>12.852920156259756</v>
      </c>
      <c r="J38" s="21">
        <v>4816.1099999999997</v>
      </c>
      <c r="K38" s="21">
        <f t="shared" si="6"/>
        <v>12.852920156259756</v>
      </c>
      <c r="L38" s="21">
        <v>32654.83</v>
      </c>
      <c r="M38" s="21">
        <v>0</v>
      </c>
      <c r="N38" s="43">
        <f t="shared" si="0"/>
        <v>32654.83</v>
      </c>
      <c r="O38" s="32">
        <f t="shared" si="1"/>
        <v>37470.94</v>
      </c>
      <c r="P38" s="39"/>
    </row>
    <row r="39" spans="1:16" x14ac:dyDescent="0.2">
      <c r="A39" s="16" t="s">
        <v>81</v>
      </c>
      <c r="B39" s="33" t="s">
        <v>24</v>
      </c>
      <c r="C39" s="16">
        <v>35425.15</v>
      </c>
      <c r="D39" s="16"/>
      <c r="E39" s="32">
        <v>109963.81</v>
      </c>
      <c r="F39" s="32">
        <v>624.55999999999995</v>
      </c>
      <c r="G39" s="32">
        <f t="shared" si="5"/>
        <v>146013.51999999999</v>
      </c>
      <c r="H39" s="21">
        <v>96598.31</v>
      </c>
      <c r="I39" s="21">
        <f t="shared" si="2"/>
        <v>87.349429239259067</v>
      </c>
      <c r="J39" s="21">
        <v>79036.59</v>
      </c>
      <c r="K39" s="21">
        <f t="shared" si="6"/>
        <v>71.469169859362253</v>
      </c>
      <c r="L39" s="21">
        <v>42773.43</v>
      </c>
      <c r="M39" s="21">
        <v>6641.78</v>
      </c>
      <c r="N39" s="43">
        <f t="shared" si="0"/>
        <v>49415.209999999992</v>
      </c>
      <c r="O39" s="32">
        <f t="shared" si="1"/>
        <v>110588.37</v>
      </c>
      <c r="P39" s="39"/>
    </row>
    <row r="40" spans="1:16" x14ac:dyDescent="0.2">
      <c r="A40" s="16" t="s">
        <v>82</v>
      </c>
      <c r="B40" s="25" t="s">
        <v>25</v>
      </c>
      <c r="C40" s="16">
        <v>24702.79</v>
      </c>
      <c r="D40" s="126"/>
      <c r="E40" s="32">
        <v>34478.129999999997</v>
      </c>
      <c r="F40" s="32">
        <v>-2.34</v>
      </c>
      <c r="G40" s="32">
        <f t="shared" si="5"/>
        <v>59178.58</v>
      </c>
      <c r="H40" s="21">
        <v>34458.230000000003</v>
      </c>
      <c r="I40" s="21">
        <f>H40/(E40+F40)*100</f>
        <v>99.949065706688671</v>
      </c>
      <c r="J40" s="21">
        <v>33026.22</v>
      </c>
      <c r="K40" s="21">
        <f t="shared" si="6"/>
        <v>95.795397291838711</v>
      </c>
      <c r="L40" s="21">
        <v>22053.07</v>
      </c>
      <c r="M40" s="21">
        <v>2667.28</v>
      </c>
      <c r="N40" s="43">
        <f t="shared" si="0"/>
        <v>24720.35</v>
      </c>
      <c r="O40" s="32">
        <f t="shared" si="1"/>
        <v>34475.79</v>
      </c>
      <c r="P40" s="39"/>
    </row>
    <row r="41" spans="1:16" x14ac:dyDescent="0.2">
      <c r="A41" s="16" t="s">
        <v>83</v>
      </c>
      <c r="B41" s="16" t="s">
        <v>65</v>
      </c>
      <c r="C41" s="16">
        <v>0</v>
      </c>
      <c r="D41" s="16"/>
      <c r="E41" s="32">
        <v>0</v>
      </c>
      <c r="F41" s="32">
        <v>0</v>
      </c>
      <c r="G41" s="32">
        <f t="shared" si="5"/>
        <v>0</v>
      </c>
      <c r="H41" s="21">
        <v>0</v>
      </c>
      <c r="I41" s="21" t="e">
        <f t="shared" si="2"/>
        <v>#DIV/0!</v>
      </c>
      <c r="J41" s="21">
        <v>0</v>
      </c>
      <c r="K41" s="21" t="e">
        <f t="shared" si="6"/>
        <v>#DIV/0!</v>
      </c>
      <c r="L41" s="21">
        <v>0</v>
      </c>
      <c r="M41" s="21">
        <v>0</v>
      </c>
      <c r="N41" s="43">
        <f t="shared" si="0"/>
        <v>0</v>
      </c>
      <c r="O41" s="32">
        <f t="shared" si="1"/>
        <v>0</v>
      </c>
      <c r="P41" s="39"/>
    </row>
    <row r="42" spans="1:16" x14ac:dyDescent="0.2">
      <c r="A42" s="16" t="s">
        <v>84</v>
      </c>
      <c r="B42" s="16" t="s">
        <v>26</v>
      </c>
      <c r="C42" s="16">
        <v>0</v>
      </c>
      <c r="D42" s="16"/>
      <c r="E42" s="32">
        <v>0</v>
      </c>
      <c r="F42" s="32">
        <v>0</v>
      </c>
      <c r="G42" s="32">
        <f t="shared" si="5"/>
        <v>0</v>
      </c>
      <c r="H42" s="21">
        <v>0</v>
      </c>
      <c r="I42" s="21" t="e">
        <f t="shared" si="2"/>
        <v>#DIV/0!</v>
      </c>
      <c r="J42" s="21">
        <v>0</v>
      </c>
      <c r="K42" s="21" t="e">
        <f t="shared" si="6"/>
        <v>#DIV/0!</v>
      </c>
      <c r="L42" s="21">
        <v>0</v>
      </c>
      <c r="M42" s="21">
        <v>0</v>
      </c>
      <c r="N42" s="43">
        <f t="shared" si="0"/>
        <v>0</v>
      </c>
      <c r="O42" s="32">
        <f t="shared" si="1"/>
        <v>0</v>
      </c>
      <c r="P42" s="39"/>
    </row>
    <row r="43" spans="1:16" x14ac:dyDescent="0.2">
      <c r="A43" s="16" t="s">
        <v>85</v>
      </c>
      <c r="B43" s="16" t="s">
        <v>66</v>
      </c>
      <c r="C43" s="16">
        <v>0</v>
      </c>
      <c r="D43" s="16"/>
      <c r="E43" s="32">
        <v>0</v>
      </c>
      <c r="F43" s="32">
        <v>0</v>
      </c>
      <c r="G43" s="32">
        <f t="shared" si="5"/>
        <v>0</v>
      </c>
      <c r="H43" s="21">
        <v>4528.8</v>
      </c>
      <c r="I43" s="21" t="e">
        <f t="shared" si="2"/>
        <v>#DIV/0!</v>
      </c>
      <c r="J43" s="21">
        <v>4528.8</v>
      </c>
      <c r="K43" s="21" t="e">
        <f t="shared" si="6"/>
        <v>#DIV/0!</v>
      </c>
      <c r="L43" s="21">
        <v>0</v>
      </c>
      <c r="M43" s="21">
        <v>-4528.8</v>
      </c>
      <c r="N43" s="43">
        <f t="shared" si="0"/>
        <v>-4528.8</v>
      </c>
      <c r="O43" s="32">
        <f t="shared" si="1"/>
        <v>0</v>
      </c>
      <c r="P43" s="39"/>
    </row>
    <row r="44" spans="1:16" x14ac:dyDescent="0.2">
      <c r="A44" s="16" t="s">
        <v>86</v>
      </c>
      <c r="B44" s="16" t="s">
        <v>27</v>
      </c>
      <c r="C44" s="16">
        <v>0</v>
      </c>
      <c r="D44" s="16"/>
      <c r="E44" s="32">
        <v>1363882.3</v>
      </c>
      <c r="F44" s="32">
        <v>0</v>
      </c>
      <c r="G44" s="32">
        <f t="shared" si="5"/>
        <v>1363882.3</v>
      </c>
      <c r="H44" s="21">
        <v>1363882.3</v>
      </c>
      <c r="I44" s="21">
        <f t="shared" si="2"/>
        <v>100</v>
      </c>
      <c r="J44" s="21">
        <v>1363882.3</v>
      </c>
      <c r="K44" s="21">
        <f t="shared" si="6"/>
        <v>100</v>
      </c>
      <c r="L44" s="21">
        <v>0</v>
      </c>
      <c r="M44" s="21">
        <v>0</v>
      </c>
      <c r="N44" s="43">
        <f t="shared" si="0"/>
        <v>0</v>
      </c>
      <c r="O44" s="32">
        <f t="shared" si="1"/>
        <v>1363882.3</v>
      </c>
      <c r="P44" s="39"/>
    </row>
    <row r="45" spans="1:16" x14ac:dyDescent="0.2">
      <c r="A45" s="16" t="s">
        <v>87</v>
      </c>
      <c r="B45" s="16" t="s">
        <v>75</v>
      </c>
      <c r="C45" s="16">
        <v>0</v>
      </c>
      <c r="D45" s="126"/>
      <c r="E45" s="32">
        <v>0</v>
      </c>
      <c r="F45" s="32">
        <v>0</v>
      </c>
      <c r="G45" s="32">
        <f t="shared" si="5"/>
        <v>0</v>
      </c>
      <c r="H45" s="21">
        <v>0</v>
      </c>
      <c r="I45" s="21" t="e">
        <f t="shared" si="2"/>
        <v>#DIV/0!</v>
      </c>
      <c r="J45" s="21">
        <v>0</v>
      </c>
      <c r="K45" s="21" t="e">
        <f t="shared" si="6"/>
        <v>#DIV/0!</v>
      </c>
      <c r="L45" s="21">
        <v>0</v>
      </c>
      <c r="M45" s="21">
        <v>0</v>
      </c>
      <c r="N45" s="43">
        <f t="shared" si="0"/>
        <v>0</v>
      </c>
      <c r="O45" s="32">
        <f t="shared" si="1"/>
        <v>0</v>
      </c>
      <c r="P45" s="39"/>
    </row>
    <row r="46" spans="1:16" x14ac:dyDescent="0.2">
      <c r="A46" s="16" t="s">
        <v>88</v>
      </c>
      <c r="B46" s="16" t="s">
        <v>67</v>
      </c>
      <c r="C46" s="16">
        <v>0.08</v>
      </c>
      <c r="D46" s="16"/>
      <c r="E46" s="32">
        <v>935036.91</v>
      </c>
      <c r="F46" s="32">
        <v>0</v>
      </c>
      <c r="G46" s="32">
        <f t="shared" si="5"/>
        <v>935036.99</v>
      </c>
      <c r="H46" s="21">
        <v>935036.91</v>
      </c>
      <c r="I46" s="21">
        <f t="shared" si="2"/>
        <v>100</v>
      </c>
      <c r="J46" s="21">
        <v>935036.91</v>
      </c>
      <c r="K46" s="21">
        <f t="shared" si="6"/>
        <v>100</v>
      </c>
      <c r="L46" s="21">
        <v>1.2E-2</v>
      </c>
      <c r="M46" s="21">
        <v>0.04</v>
      </c>
      <c r="N46" s="43">
        <f t="shared" si="0"/>
        <v>7.9999999958090484E-2</v>
      </c>
      <c r="O46" s="32">
        <f t="shared" si="1"/>
        <v>935036.91</v>
      </c>
      <c r="P46" s="39"/>
    </row>
    <row r="47" spans="1:16" x14ac:dyDescent="0.2">
      <c r="A47" s="16" t="s">
        <v>89</v>
      </c>
      <c r="B47" s="16" t="s">
        <v>68</v>
      </c>
      <c r="C47" s="16">
        <v>0</v>
      </c>
      <c r="D47" s="16"/>
      <c r="E47" s="32">
        <v>1369101.94</v>
      </c>
      <c r="F47" s="32">
        <v>0</v>
      </c>
      <c r="G47" s="32">
        <f t="shared" si="5"/>
        <v>1369101.94</v>
      </c>
      <c r="H47" s="21">
        <v>1369101.94</v>
      </c>
      <c r="I47" s="21">
        <f t="shared" si="2"/>
        <v>100</v>
      </c>
      <c r="J47" s="21">
        <v>1369101.94</v>
      </c>
      <c r="K47" s="21">
        <f t="shared" si="6"/>
        <v>100</v>
      </c>
      <c r="L47" s="21">
        <v>0</v>
      </c>
      <c r="M47" s="21">
        <v>0</v>
      </c>
      <c r="N47" s="43">
        <f t="shared" si="0"/>
        <v>0</v>
      </c>
      <c r="O47" s="32">
        <f t="shared" si="1"/>
        <v>1369101.94</v>
      </c>
      <c r="P47" s="39"/>
    </row>
    <row r="48" spans="1:16" ht="12" thickBot="1" x14ac:dyDescent="0.25">
      <c r="A48" s="16" t="s">
        <v>91</v>
      </c>
      <c r="B48" s="16" t="s">
        <v>76</v>
      </c>
      <c r="C48" s="16">
        <v>0</v>
      </c>
      <c r="D48" s="16"/>
      <c r="E48" s="32">
        <v>17831.330000000002</v>
      </c>
      <c r="F48" s="32">
        <v>0</v>
      </c>
      <c r="G48" s="32">
        <f t="shared" si="5"/>
        <v>17831.330000000002</v>
      </c>
      <c r="H48" s="21">
        <v>17831.330000000002</v>
      </c>
      <c r="I48" s="21">
        <f t="shared" si="2"/>
        <v>100</v>
      </c>
      <c r="J48" s="21">
        <v>17831.330000000002</v>
      </c>
      <c r="K48" s="21">
        <f t="shared" si="6"/>
        <v>100</v>
      </c>
      <c r="L48" s="21">
        <v>0</v>
      </c>
      <c r="M48" s="21">
        <v>0</v>
      </c>
      <c r="N48" s="43">
        <f t="shared" si="0"/>
        <v>0</v>
      </c>
      <c r="O48" s="32">
        <f t="shared" si="1"/>
        <v>17831.330000000002</v>
      </c>
      <c r="P48" s="39"/>
    </row>
    <row r="49" spans="1:16" ht="12" thickBot="1" x14ac:dyDescent="0.25">
      <c r="A49" s="4"/>
      <c r="B49" s="19" t="s">
        <v>28</v>
      </c>
      <c r="C49" s="38">
        <f>C11+C12+C13+C15+C24+C25+C26+C27+C28+C29+C31+C32+C33+C34+C35+C36+C37+C38+C39+C40+C41+C42+C45+C43+C46+C47+C30+C44+C48</f>
        <v>7108963.3800000008</v>
      </c>
      <c r="D49" s="22">
        <f>D11+D12+D13+D15+D24+D25+D26+D27+D28+D29+D31+D32+D33+D34+D35+D36+D37+D38+D39+D40+D41+D42+D45+D43+D46+D47+D30+D44</f>
        <v>0</v>
      </c>
      <c r="E49" s="38">
        <f>E11+E12+E13+E15+E24+E25+E26+E27+E28+E29+E31+E32+E33+E34+E35+E36+E37+E38+E39+E40+E41+E42+E45+E43+E46+E47+E30+E44+E48</f>
        <v>15649265.460000001</v>
      </c>
      <c r="F49" s="38">
        <f>F11+F12+F13+F15+F24+F25+F26+F27+F28+F29+F31+F32+F33+F34+F35+F36+F37+F38+F39+F40+F41+F42+F45+F43+F46+F47+F30+F44+F48</f>
        <v>33537.23000000001</v>
      </c>
      <c r="G49" s="38">
        <f>G11+G12+G13+G15+G24+G25+G26+G27+G28+G29+G31+G32+G33+G34+G35+G36+G37+G38+G39+G40+G41+G42+G45+G43+G46+G47+G30+G44+G48</f>
        <v>22791766.069999997</v>
      </c>
      <c r="H49" s="38">
        <f>H11+H12+H13+H15+H24+H25+H26+H27+H28+H29+H31+H32+H33+H34+H35+H36+H37+H38+H39+H40+H41+H42+H45+H43+H46+H47+H30+H44+H48</f>
        <v>12299362.830000004</v>
      </c>
      <c r="I49" s="44">
        <f t="shared" si="2"/>
        <v>78.425795905999522</v>
      </c>
      <c r="J49" s="38">
        <f>J11+J12+J13+J15+J24+J25+J26+J27+J28+J29+J31+J32+J33+J34+J35+J36+J37+J38+J39+J40+J41+J42+J45+J43+J46+J47+J30+J44+J48</f>
        <v>11566686.770000001</v>
      </c>
      <c r="K49" s="44">
        <f t="shared" si="6"/>
        <v>73.753952011239647</v>
      </c>
      <c r="L49" s="38">
        <f>L11+L12+L13+L15+L24+L25+L26+L27+L28+L29+L31+L32+L33+L34+L35+L36+L37+L38+L39+L40+L41+L42+L45+L43+L46+L47+L30+L44+L48</f>
        <v>11077135.332000002</v>
      </c>
      <c r="M49" s="38">
        <f>M11+M12+M13+M15+M24+M25+M26+M27+M28+M29+M31+M32+M33+M34+M35+M36+M37+M38+M39+M40+M41+M42+M45+M43+M46+M47+M30+M44+M48</f>
        <v>643084.82000000007</v>
      </c>
      <c r="N49" s="44">
        <f>N11+N12+N13+N14+N15+N24+N25+N26+N27+N28+N29+N30+N31+N32+N33+N34+N35+N36+N37+N38+N39+N40+N41+N42+N43+N44+N45+N46+N47</f>
        <v>10492403.240000002</v>
      </c>
      <c r="O49" s="32">
        <f t="shared" si="1"/>
        <v>15682802.690000001</v>
      </c>
      <c r="P49" s="39"/>
    </row>
    <row r="50" spans="1:16" x14ac:dyDescent="0.2">
      <c r="A50" s="2"/>
      <c r="B50" s="2"/>
      <c r="C50" s="2"/>
      <c r="D50" s="2"/>
      <c r="G50" s="18"/>
      <c r="J50" s="39"/>
      <c r="K50" s="39"/>
      <c r="P50" s="39"/>
    </row>
    <row r="51" spans="1:16" x14ac:dyDescent="0.2">
      <c r="A51" s="2"/>
      <c r="B51" s="34" t="s">
        <v>97</v>
      </c>
      <c r="C51" s="37" t="s">
        <v>93</v>
      </c>
      <c r="D51" s="37"/>
      <c r="I51" s="2"/>
      <c r="J51" s="40"/>
      <c r="K51" s="41"/>
    </row>
    <row r="52" spans="1:16" x14ac:dyDescent="0.2">
      <c r="A52" s="2"/>
      <c r="B52" s="2"/>
      <c r="C52" s="2"/>
      <c r="D52" s="2"/>
    </row>
    <row r="53" spans="1:16" x14ac:dyDescent="0.2">
      <c r="A53" s="2"/>
      <c r="B53" s="2"/>
      <c r="C53" s="2"/>
      <c r="D53" s="2"/>
    </row>
    <row r="54" spans="1:16" x14ac:dyDescent="0.2">
      <c r="A54" s="2"/>
      <c r="B54" s="2"/>
      <c r="C54" s="2"/>
      <c r="D54" s="2"/>
    </row>
    <row r="55" spans="1:16" x14ac:dyDescent="0.2">
      <c r="A55" s="2"/>
      <c r="B55" s="2"/>
      <c r="C55" s="2"/>
      <c r="D55" s="2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52"/>
  <sheetViews>
    <sheetView topLeftCell="A13" zoomScale="140" zoomScaleNormal="140" workbookViewId="0">
      <selection activeCell="H22" sqref="H22"/>
    </sheetView>
  </sheetViews>
  <sheetFormatPr defaultRowHeight="11.25" x14ac:dyDescent="0.2"/>
  <cols>
    <col min="1" max="1" width="4.85546875" style="1" bestFit="1" customWidth="1"/>
    <col min="2" max="2" width="25.7109375" style="1" customWidth="1"/>
    <col min="3" max="3" width="10.85546875" style="1" customWidth="1"/>
    <col min="4" max="4" width="9" style="1" customWidth="1"/>
    <col min="5" max="5" width="10.7109375" style="1" customWidth="1"/>
    <col min="6" max="6" width="9.42578125" style="1" customWidth="1"/>
    <col min="7" max="8" width="10.7109375" style="1" customWidth="1"/>
    <col min="9" max="9" width="11.5703125" style="1" customWidth="1"/>
    <col min="10" max="10" width="10.85546875" style="1" customWidth="1"/>
    <col min="11" max="11" width="12" style="1" customWidth="1"/>
    <col min="12" max="12" width="11.28515625" style="1" bestFit="1" customWidth="1"/>
    <col min="13" max="13" width="10.140625" style="1" customWidth="1"/>
    <col min="14" max="14" width="10.85546875" style="1" customWidth="1"/>
    <col min="15" max="15" width="11.42578125" style="1" customWidth="1"/>
    <col min="16" max="16384" width="9.140625" style="1"/>
  </cols>
  <sheetData>
    <row r="2" spans="1:16" ht="15.75" x14ac:dyDescent="0.25">
      <c r="B2" s="17" t="s">
        <v>146</v>
      </c>
    </row>
    <row r="3" spans="1:16" ht="15.75" x14ac:dyDescent="0.25">
      <c r="B3" s="17" t="s">
        <v>145</v>
      </c>
      <c r="M3" s="24" t="s">
        <v>103</v>
      </c>
    </row>
    <row r="4" spans="1:16" ht="12" thickBot="1" x14ac:dyDescent="0.25">
      <c r="A4" s="2"/>
      <c r="B4" s="2"/>
      <c r="C4" s="2"/>
      <c r="D4" s="2"/>
    </row>
    <row r="5" spans="1:16" s="107" customFormat="1" ht="10.5" x14ac:dyDescent="0.15">
      <c r="A5" s="101"/>
      <c r="B5" s="102"/>
      <c r="C5" s="103" t="s">
        <v>6</v>
      </c>
      <c r="D5" s="102" t="s">
        <v>98</v>
      </c>
      <c r="E5" s="102" t="s">
        <v>0</v>
      </c>
      <c r="F5" s="103" t="s">
        <v>1</v>
      </c>
      <c r="G5" s="102" t="s">
        <v>2</v>
      </c>
      <c r="H5" s="103" t="s">
        <v>2</v>
      </c>
      <c r="I5" s="102" t="s">
        <v>31</v>
      </c>
      <c r="J5" s="104" t="s">
        <v>30</v>
      </c>
      <c r="K5" s="102" t="s">
        <v>31</v>
      </c>
      <c r="L5" s="103" t="s">
        <v>38</v>
      </c>
      <c r="M5" s="103" t="s">
        <v>42</v>
      </c>
      <c r="N5" s="105" t="s">
        <v>6</v>
      </c>
      <c r="O5" s="106"/>
    </row>
    <row r="6" spans="1:16" s="107" customFormat="1" ht="12.75" customHeight="1" x14ac:dyDescent="0.15">
      <c r="A6" s="108" t="s">
        <v>3</v>
      </c>
      <c r="B6" s="109"/>
      <c r="C6" s="110" t="s">
        <v>131</v>
      </c>
      <c r="D6" s="109" t="s">
        <v>99</v>
      </c>
      <c r="E6" s="109" t="s">
        <v>7</v>
      </c>
      <c r="F6" s="110" t="s">
        <v>11</v>
      </c>
      <c r="G6" s="109" t="s">
        <v>9</v>
      </c>
      <c r="H6" s="110" t="s">
        <v>30</v>
      </c>
      <c r="I6" s="109" t="s">
        <v>32</v>
      </c>
      <c r="J6" s="111" t="s">
        <v>35</v>
      </c>
      <c r="K6" s="109" t="s">
        <v>32</v>
      </c>
      <c r="L6" s="110" t="s">
        <v>39</v>
      </c>
      <c r="M6" s="110" t="s">
        <v>43</v>
      </c>
      <c r="N6" s="112" t="s">
        <v>148</v>
      </c>
      <c r="O6" s="110"/>
    </row>
    <row r="7" spans="1:16" s="107" customFormat="1" ht="12.75" customHeight="1" x14ac:dyDescent="0.15">
      <c r="A7" s="108" t="s">
        <v>4</v>
      </c>
      <c r="B7" s="109" t="s">
        <v>5</v>
      </c>
      <c r="C7" s="110"/>
      <c r="D7" s="109" t="s">
        <v>100</v>
      </c>
      <c r="E7" s="109" t="s">
        <v>8</v>
      </c>
      <c r="F7" s="110">
        <v>2019</v>
      </c>
      <c r="G7" s="109"/>
      <c r="H7" s="110">
        <v>2019</v>
      </c>
      <c r="I7" s="109" t="s">
        <v>140</v>
      </c>
      <c r="J7" s="111" t="s">
        <v>36</v>
      </c>
      <c r="K7" s="109" t="s">
        <v>141</v>
      </c>
      <c r="L7" s="110" t="s">
        <v>40</v>
      </c>
      <c r="M7" s="110" t="s">
        <v>44</v>
      </c>
      <c r="N7" s="109"/>
      <c r="O7" s="110"/>
    </row>
    <row r="8" spans="1:16" s="107" customFormat="1" ht="12.75" customHeight="1" x14ac:dyDescent="0.15">
      <c r="A8" s="108"/>
      <c r="B8" s="109"/>
      <c r="C8" s="110"/>
      <c r="D8" s="109">
        <v>2018</v>
      </c>
      <c r="E8" s="109" t="s">
        <v>10</v>
      </c>
      <c r="F8" s="110"/>
      <c r="G8" s="109"/>
      <c r="H8" s="110"/>
      <c r="I8" s="109" t="s">
        <v>33</v>
      </c>
      <c r="J8" s="111" t="s">
        <v>142</v>
      </c>
      <c r="K8" s="109" t="s">
        <v>37</v>
      </c>
      <c r="L8" s="110" t="s">
        <v>41</v>
      </c>
      <c r="M8" s="110"/>
      <c r="N8" s="109"/>
      <c r="O8" s="110" t="s">
        <v>143</v>
      </c>
    </row>
    <row r="9" spans="1:16" s="107" customFormat="1" ht="13.5" customHeight="1" thickBot="1" x14ac:dyDescent="0.2">
      <c r="A9" s="108"/>
      <c r="B9" s="113"/>
      <c r="C9" s="114"/>
      <c r="D9" s="113"/>
      <c r="E9" s="113">
        <v>2019</v>
      </c>
      <c r="F9" s="114"/>
      <c r="G9" s="113"/>
      <c r="H9" s="114"/>
      <c r="I9" s="113" t="s">
        <v>34</v>
      </c>
      <c r="J9" s="115" t="s">
        <v>147</v>
      </c>
      <c r="K9" s="113" t="s">
        <v>34</v>
      </c>
      <c r="L9" s="114" t="s">
        <v>148</v>
      </c>
      <c r="M9" s="114"/>
      <c r="N9" s="113"/>
      <c r="O9" s="116"/>
      <c r="P9" s="117"/>
    </row>
    <row r="10" spans="1:16" s="107" customFormat="1" thickBot="1" x14ac:dyDescent="0.2">
      <c r="A10" s="118"/>
      <c r="B10" s="119">
        <v>1</v>
      </c>
      <c r="C10" s="118">
        <v>2</v>
      </c>
      <c r="D10" s="118" t="s">
        <v>101</v>
      </c>
      <c r="E10" s="120">
        <v>3</v>
      </c>
      <c r="F10" s="120">
        <v>4</v>
      </c>
      <c r="G10" s="118" t="s">
        <v>102</v>
      </c>
      <c r="H10" s="121">
        <v>6</v>
      </c>
      <c r="I10" s="118">
        <v>7</v>
      </c>
      <c r="J10" s="122">
        <v>8</v>
      </c>
      <c r="K10" s="118">
        <v>9</v>
      </c>
      <c r="L10" s="118">
        <v>10</v>
      </c>
      <c r="M10" s="123">
        <v>11</v>
      </c>
      <c r="N10" s="118" t="s">
        <v>29</v>
      </c>
      <c r="O10" s="124" t="s">
        <v>116</v>
      </c>
      <c r="P10" s="125"/>
    </row>
    <row r="11" spans="1:16" x14ac:dyDescent="0.2">
      <c r="A11" s="16" t="s">
        <v>45</v>
      </c>
      <c r="B11" s="16" t="s">
        <v>12</v>
      </c>
      <c r="C11" s="16">
        <v>-91.710000000000036</v>
      </c>
      <c r="D11" s="126"/>
      <c r="E11" s="32">
        <v>8537.5</v>
      </c>
      <c r="F11" s="32">
        <v>0</v>
      </c>
      <c r="G11" s="32">
        <f>C11+E11+F11+D11</f>
        <v>8445.7900000000009</v>
      </c>
      <c r="H11" s="21">
        <v>8246.57</v>
      </c>
      <c r="I11" s="21">
        <f>H11/(E11+F11)*100</f>
        <v>96.5923279648609</v>
      </c>
      <c r="J11" s="21">
        <v>8462.57</v>
      </c>
      <c r="K11" s="21">
        <f>J11/(E11+F11)*100</f>
        <v>99.122342606149346</v>
      </c>
      <c r="L11" s="21">
        <v>0</v>
      </c>
      <c r="M11" s="21">
        <v>199.22</v>
      </c>
      <c r="N11" s="43">
        <f t="shared" ref="N11:N45" si="0">G11-H11</f>
        <v>199.22000000000116</v>
      </c>
      <c r="O11" s="32">
        <f>E11+F11</f>
        <v>8537.5</v>
      </c>
      <c r="P11" s="39"/>
    </row>
    <row r="12" spans="1:16" x14ac:dyDescent="0.2">
      <c r="A12" s="16" t="s">
        <v>46</v>
      </c>
      <c r="B12" s="16" t="s">
        <v>13</v>
      </c>
      <c r="C12" s="16">
        <v>2686142.42</v>
      </c>
      <c r="D12" s="126"/>
      <c r="E12" s="32">
        <v>5471433.2199999997</v>
      </c>
      <c r="F12" s="32">
        <v>80055.789999999994</v>
      </c>
      <c r="G12" s="32">
        <f>C12+E12+F12+D12</f>
        <v>8237631.4299999997</v>
      </c>
      <c r="H12" s="21">
        <v>5745046.5800000001</v>
      </c>
      <c r="I12" s="21">
        <f>H12/(E12+F12)*100</f>
        <v>103.48658836667678</v>
      </c>
      <c r="J12" s="21">
        <v>4859128.9400000004</v>
      </c>
      <c r="K12" s="21">
        <f>J12/(E12+F12)*100</f>
        <v>87.52838979320974</v>
      </c>
      <c r="L12" s="21">
        <v>2475643.41</v>
      </c>
      <c r="M12" s="21">
        <v>16941.439999999999</v>
      </c>
      <c r="N12" s="43">
        <f t="shared" si="0"/>
        <v>2492584.8499999996</v>
      </c>
      <c r="O12" s="32">
        <f>E12+F12</f>
        <v>5551489.0099999998</v>
      </c>
      <c r="P12" s="39"/>
    </row>
    <row r="13" spans="1:16" x14ac:dyDescent="0.2">
      <c r="A13" s="16" t="s">
        <v>47</v>
      </c>
      <c r="B13" s="16" t="s">
        <v>14</v>
      </c>
      <c r="C13" s="36">
        <v>174177.36999999965</v>
      </c>
      <c r="D13" s="127"/>
      <c r="E13" s="32">
        <v>2465320.1800000002</v>
      </c>
      <c r="F13" s="32">
        <v>6495.04</v>
      </c>
      <c r="G13" s="32">
        <f>C13+E13+F13+D13</f>
        <v>2645992.59</v>
      </c>
      <c r="H13" s="21">
        <v>2444720.69</v>
      </c>
      <c r="I13" s="21">
        <f>H13/(E13+F13)*100</f>
        <v>98.903861025663559</v>
      </c>
      <c r="J13" s="21">
        <v>2439992.4700000002</v>
      </c>
      <c r="K13" s="21">
        <f>J13/(E13+F13)*100</f>
        <v>98.712575691640907</v>
      </c>
      <c r="L13" s="21">
        <v>198831.32</v>
      </c>
      <c r="M13" s="21">
        <v>2440.58</v>
      </c>
      <c r="N13" s="43">
        <f t="shared" si="0"/>
        <v>201271.89999999991</v>
      </c>
      <c r="O13" s="32">
        <f t="shared" ref="O13:O46" si="1">E13+F13</f>
        <v>2471815.2200000002</v>
      </c>
      <c r="P13" s="39"/>
    </row>
    <row r="14" spans="1:16" x14ac:dyDescent="0.2">
      <c r="A14" s="16" t="s">
        <v>48</v>
      </c>
      <c r="B14" s="16" t="s">
        <v>73</v>
      </c>
      <c r="C14" s="16">
        <v>0</v>
      </c>
      <c r="D14" s="126"/>
      <c r="E14" s="32"/>
      <c r="F14" s="32"/>
      <c r="G14" s="32">
        <f>C14+E14+F14+D14</f>
        <v>0</v>
      </c>
      <c r="H14" s="21"/>
      <c r="I14" s="21"/>
      <c r="J14" s="21"/>
      <c r="K14" s="21" t="e">
        <f>J14/(E14+F14)*100</f>
        <v>#DIV/0!</v>
      </c>
      <c r="L14" s="21"/>
      <c r="M14" s="21"/>
      <c r="N14" s="43">
        <f t="shared" si="0"/>
        <v>0</v>
      </c>
      <c r="O14" s="32">
        <f t="shared" si="1"/>
        <v>0</v>
      </c>
      <c r="P14" s="39"/>
    </row>
    <row r="15" spans="1:16" x14ac:dyDescent="0.2">
      <c r="A15" s="16" t="s">
        <v>92</v>
      </c>
      <c r="B15" s="16" t="s">
        <v>69</v>
      </c>
      <c r="C15" s="36">
        <v>1822931.8600000003</v>
      </c>
      <c r="D15" s="36"/>
      <c r="E15" s="25">
        <f>E17+E18+E19</f>
        <v>7944037.459999999</v>
      </c>
      <c r="F15" s="32">
        <f>F17+F18+F19</f>
        <v>119316.33</v>
      </c>
      <c r="G15" s="32">
        <f>C15+E15+F15+D15</f>
        <v>9886285.6500000004</v>
      </c>
      <c r="H15" s="21">
        <f>H17+H18+H19+H20</f>
        <v>8589857.9100000001</v>
      </c>
      <c r="I15" s="21">
        <f>H15/(E15+F15)*100</f>
        <v>106.52959219838476</v>
      </c>
      <c r="J15" s="21">
        <f>J17+J18+J19+J20</f>
        <v>7661762.7199999997</v>
      </c>
      <c r="K15" s="21">
        <f>J15/(E15+F15)*100</f>
        <v>95.01955289996026</v>
      </c>
      <c r="L15" s="21">
        <f>L17+L18+L19</f>
        <v>1472714.35</v>
      </c>
      <c r="M15" s="21">
        <v>176116.62</v>
      </c>
      <c r="N15" s="43">
        <f t="shared" si="0"/>
        <v>1296427.7400000002</v>
      </c>
      <c r="O15" s="32">
        <f t="shared" si="1"/>
        <v>8063353.7899999991</v>
      </c>
      <c r="P15" s="39"/>
    </row>
    <row r="16" spans="1:16" x14ac:dyDescent="0.2">
      <c r="A16" s="16"/>
      <c r="B16" s="16" t="s">
        <v>70</v>
      </c>
      <c r="C16" s="16">
        <v>0</v>
      </c>
      <c r="D16" s="16"/>
      <c r="E16" s="32"/>
      <c r="F16" s="32"/>
      <c r="G16" s="32">
        <f>G176</f>
        <v>0</v>
      </c>
      <c r="H16" s="21"/>
      <c r="I16" s="21"/>
      <c r="J16" s="21"/>
      <c r="K16" s="21"/>
      <c r="L16" s="21"/>
      <c r="M16" s="21"/>
      <c r="N16" s="43">
        <f t="shared" si="0"/>
        <v>0</v>
      </c>
      <c r="O16" s="32">
        <f t="shared" si="1"/>
        <v>0</v>
      </c>
      <c r="P16" s="39"/>
    </row>
    <row r="17" spans="1:16" x14ac:dyDescent="0.2">
      <c r="A17" s="16"/>
      <c r="B17" s="30" t="s">
        <v>125</v>
      </c>
      <c r="C17" s="30">
        <v>420053.89999999991</v>
      </c>
      <c r="D17" s="30"/>
      <c r="E17" s="32">
        <v>2465503.0499999998</v>
      </c>
      <c r="F17" s="32">
        <v>21408.92</v>
      </c>
      <c r="G17" s="32">
        <f>C17+E17+F17+D17</f>
        <v>2906965.8699999996</v>
      </c>
      <c r="H17" s="21">
        <v>2487445.77</v>
      </c>
      <c r="I17" s="21">
        <f t="shared" ref="I17:I46" si="2">H17/(E17+F17)*100</f>
        <v>100.02146437053018</v>
      </c>
      <c r="J17" s="21">
        <v>2304862.13</v>
      </c>
      <c r="K17" s="21">
        <f t="shared" ref="K17:K32" si="3">J17/(E17+F17)*100</f>
        <v>92.679682988537792</v>
      </c>
      <c r="L17" s="21">
        <v>419690.09</v>
      </c>
      <c r="M17" s="21"/>
      <c r="N17" s="43">
        <f t="shared" si="0"/>
        <v>419520.09999999963</v>
      </c>
      <c r="O17" s="32">
        <f t="shared" si="1"/>
        <v>2486911.9699999997</v>
      </c>
      <c r="P17" s="39"/>
    </row>
    <row r="18" spans="1:16" x14ac:dyDescent="0.2">
      <c r="A18" s="16"/>
      <c r="B18" s="30" t="s">
        <v>16</v>
      </c>
      <c r="C18" s="30">
        <v>1244033.0099999998</v>
      </c>
      <c r="D18" s="30"/>
      <c r="E18" s="32">
        <v>4802451.47</v>
      </c>
      <c r="F18" s="32">
        <v>81578.100000000006</v>
      </c>
      <c r="G18" s="32">
        <f>C18+E18+F18+D18</f>
        <v>6128062.5799999991</v>
      </c>
      <c r="H18" s="21">
        <v>5205232.83</v>
      </c>
      <c r="I18" s="21">
        <f t="shared" si="2"/>
        <v>106.57660350733708</v>
      </c>
      <c r="J18" s="21">
        <v>4627783.0599999996</v>
      </c>
      <c r="K18" s="21">
        <f t="shared" si="3"/>
        <v>94.753379226571724</v>
      </c>
      <c r="L18" s="21">
        <v>922829.75</v>
      </c>
      <c r="M18" s="21"/>
      <c r="N18" s="43">
        <f t="shared" si="0"/>
        <v>922829.74999999907</v>
      </c>
      <c r="O18" s="32">
        <f t="shared" si="1"/>
        <v>4884029.5699999994</v>
      </c>
      <c r="P18" s="39"/>
    </row>
    <row r="19" spans="1:16" x14ac:dyDescent="0.2">
      <c r="A19" s="16"/>
      <c r="B19" s="30" t="s">
        <v>71</v>
      </c>
      <c r="C19" s="30">
        <v>310021.68999999994</v>
      </c>
      <c r="D19" s="30"/>
      <c r="E19" s="32">
        <v>676082.94</v>
      </c>
      <c r="F19" s="32">
        <v>16329.31</v>
      </c>
      <c r="G19" s="32">
        <f>C19+E19+F19+D19</f>
        <v>1002433.94</v>
      </c>
      <c r="H19" s="21">
        <v>872239.43</v>
      </c>
      <c r="I19" s="21">
        <f t="shared" si="2"/>
        <v>125.9711147513638</v>
      </c>
      <c r="J19" s="21">
        <v>669070.16</v>
      </c>
      <c r="K19" s="21">
        <f t="shared" si="3"/>
        <v>96.62887391145955</v>
      </c>
      <c r="L19" s="21">
        <v>130194.51</v>
      </c>
      <c r="M19" s="21"/>
      <c r="N19" s="43">
        <f t="shared" si="0"/>
        <v>130194.50999999989</v>
      </c>
      <c r="O19" s="32">
        <f t="shared" si="1"/>
        <v>692412.25</v>
      </c>
      <c r="P19" s="39"/>
    </row>
    <row r="20" spans="1:16" ht="16.5" customHeight="1" x14ac:dyDescent="0.2">
      <c r="A20" s="16"/>
      <c r="B20" s="30" t="s">
        <v>17</v>
      </c>
      <c r="C20" s="30">
        <v>-151176.74</v>
      </c>
      <c r="D20" s="30"/>
      <c r="E20" s="32"/>
      <c r="F20" s="32"/>
      <c r="G20" s="32">
        <f>C20+E20+F20</f>
        <v>-151176.74</v>
      </c>
      <c r="H20" s="35">
        <v>24939.88</v>
      </c>
      <c r="I20" s="21" t="e">
        <f t="shared" si="2"/>
        <v>#DIV/0!</v>
      </c>
      <c r="J20" s="35">
        <v>60047.37</v>
      </c>
      <c r="K20" s="21" t="e">
        <f t="shared" si="3"/>
        <v>#DIV/0!</v>
      </c>
      <c r="L20" s="21"/>
      <c r="M20" s="21"/>
      <c r="N20" s="43">
        <f t="shared" si="0"/>
        <v>-176116.62</v>
      </c>
      <c r="O20" s="32">
        <f t="shared" si="1"/>
        <v>0</v>
      </c>
      <c r="P20" s="39"/>
    </row>
    <row r="21" spans="1:16" x14ac:dyDescent="0.2">
      <c r="A21" s="16" t="s">
        <v>49</v>
      </c>
      <c r="B21" s="16" t="s">
        <v>18</v>
      </c>
      <c r="C21" s="16">
        <v>82937.63</v>
      </c>
      <c r="D21" s="126"/>
      <c r="E21" s="32">
        <v>989404.04</v>
      </c>
      <c r="F21" s="32">
        <v>3685.04</v>
      </c>
      <c r="G21" s="32">
        <f>C21+E21+F21+D21</f>
        <v>1076026.71</v>
      </c>
      <c r="H21" s="21">
        <v>1001714.52</v>
      </c>
      <c r="I21" s="21">
        <f t="shared" si="2"/>
        <v>100.86854645506725</v>
      </c>
      <c r="J21" s="21">
        <v>973164.26</v>
      </c>
      <c r="K21" s="21">
        <f t="shared" si="3"/>
        <v>97.993652291494328</v>
      </c>
      <c r="L21" s="21">
        <v>70914.36</v>
      </c>
      <c r="M21" s="21">
        <v>3397.83</v>
      </c>
      <c r="N21" s="43">
        <f t="shared" si="0"/>
        <v>74312.189999999944</v>
      </c>
      <c r="O21" s="32">
        <f t="shared" si="1"/>
        <v>993089.08000000007</v>
      </c>
      <c r="P21" s="39"/>
    </row>
    <row r="22" spans="1:16" x14ac:dyDescent="0.2">
      <c r="A22" s="16" t="s">
        <v>50</v>
      </c>
      <c r="B22" s="16" t="s">
        <v>60</v>
      </c>
      <c r="C22" s="16">
        <v>21903.209999999963</v>
      </c>
      <c r="D22" s="16"/>
      <c r="E22" s="32">
        <v>1410000</v>
      </c>
      <c r="F22" s="32">
        <v>0</v>
      </c>
      <c r="G22" s="32">
        <f t="shared" ref="G22:G45" si="4">C22+E22+F22+D22</f>
        <v>1431903.21</v>
      </c>
      <c r="H22" s="21">
        <v>1431903.21</v>
      </c>
      <c r="I22" s="21">
        <f t="shared" si="2"/>
        <v>101.55341914893616</v>
      </c>
      <c r="J22" s="21">
        <v>1410000</v>
      </c>
      <c r="K22" s="21">
        <f t="shared" si="3"/>
        <v>100</v>
      </c>
      <c r="L22" s="21">
        <v>0</v>
      </c>
      <c r="M22" s="21">
        <v>0</v>
      </c>
      <c r="N22" s="43">
        <f t="shared" si="0"/>
        <v>0</v>
      </c>
      <c r="O22" s="32">
        <f t="shared" si="1"/>
        <v>1410000</v>
      </c>
      <c r="P22" s="39"/>
    </row>
    <row r="23" spans="1:16" s="39" customFormat="1" x14ac:dyDescent="0.2">
      <c r="A23" s="32" t="s">
        <v>51</v>
      </c>
      <c r="B23" s="32" t="s">
        <v>19</v>
      </c>
      <c r="C23" s="32">
        <v>0</v>
      </c>
      <c r="D23" s="129"/>
      <c r="E23" s="32">
        <v>10200</v>
      </c>
      <c r="F23" s="32">
        <v>0</v>
      </c>
      <c r="G23" s="32">
        <f t="shared" si="4"/>
        <v>10200</v>
      </c>
      <c r="H23" s="21">
        <v>10200</v>
      </c>
      <c r="I23" s="21">
        <f t="shared" si="2"/>
        <v>100</v>
      </c>
      <c r="J23" s="21">
        <v>10200</v>
      </c>
      <c r="K23" s="21">
        <f t="shared" si="3"/>
        <v>100</v>
      </c>
      <c r="L23" s="21">
        <v>0</v>
      </c>
      <c r="M23" s="21">
        <v>0</v>
      </c>
      <c r="N23" s="43">
        <f>G23-H23</f>
        <v>0</v>
      </c>
      <c r="O23" s="32">
        <f t="shared" si="1"/>
        <v>10200</v>
      </c>
    </row>
    <row r="24" spans="1:16" x14ac:dyDescent="0.2">
      <c r="A24" s="16" t="s">
        <v>52</v>
      </c>
      <c r="B24" s="25" t="s">
        <v>20</v>
      </c>
      <c r="C24" s="16">
        <v>22.809999999999491</v>
      </c>
      <c r="D24" s="126"/>
      <c r="E24" s="32">
        <v>16756.919999999998</v>
      </c>
      <c r="F24" s="32">
        <v>11.31</v>
      </c>
      <c r="G24" s="32">
        <f t="shared" si="4"/>
        <v>16791.039999999997</v>
      </c>
      <c r="H24" s="21">
        <v>16762.849999999999</v>
      </c>
      <c r="I24" s="21">
        <f t="shared" si="2"/>
        <v>99.967915516426004</v>
      </c>
      <c r="J24" s="21">
        <v>16762.849999999999</v>
      </c>
      <c r="K24" s="21">
        <f t="shared" si="3"/>
        <v>99.967915516426004</v>
      </c>
      <c r="L24" s="21">
        <v>28.19</v>
      </c>
      <c r="M24" s="21">
        <v>0</v>
      </c>
      <c r="N24" s="43">
        <f t="shared" si="0"/>
        <v>28.18999999999869</v>
      </c>
      <c r="O24" s="32">
        <f t="shared" si="1"/>
        <v>16768.23</v>
      </c>
      <c r="P24" s="39"/>
    </row>
    <row r="25" spans="1:16" x14ac:dyDescent="0.2">
      <c r="A25" s="16" t="s">
        <v>53</v>
      </c>
      <c r="B25" s="16" t="s">
        <v>61</v>
      </c>
      <c r="C25" s="16">
        <v>28725</v>
      </c>
      <c r="D25" s="126"/>
      <c r="E25" s="32">
        <v>1271778.5</v>
      </c>
      <c r="F25" s="32">
        <v>0</v>
      </c>
      <c r="G25" s="32">
        <f t="shared" si="4"/>
        <v>1300503.5</v>
      </c>
      <c r="H25" s="21">
        <v>1276878.5</v>
      </c>
      <c r="I25" s="21">
        <f t="shared" si="2"/>
        <v>100.40101322675292</v>
      </c>
      <c r="J25" s="21">
        <v>1264878.8</v>
      </c>
      <c r="K25" s="21">
        <f t="shared" si="3"/>
        <v>99.457476282229976</v>
      </c>
      <c r="L25" s="21">
        <v>23625</v>
      </c>
      <c r="M25" s="35">
        <v>0</v>
      </c>
      <c r="N25" s="43">
        <f t="shared" si="0"/>
        <v>23625</v>
      </c>
      <c r="O25" s="32">
        <f t="shared" si="1"/>
        <v>1271778.5</v>
      </c>
      <c r="P25" s="39"/>
    </row>
    <row r="26" spans="1:16" x14ac:dyDescent="0.2">
      <c r="A26" s="16" t="s">
        <v>54</v>
      </c>
      <c r="B26" s="16" t="s">
        <v>112</v>
      </c>
      <c r="C26" s="16">
        <v>0</v>
      </c>
      <c r="D26" s="126"/>
      <c r="E26" s="25">
        <v>293059.19</v>
      </c>
      <c r="F26" s="32">
        <v>0</v>
      </c>
      <c r="G26" s="32">
        <f t="shared" si="4"/>
        <v>293059.19</v>
      </c>
      <c r="H26" s="21">
        <v>293059.19</v>
      </c>
      <c r="I26" s="21">
        <f t="shared" si="2"/>
        <v>100</v>
      </c>
      <c r="J26" s="21">
        <v>293059.19</v>
      </c>
      <c r="K26" s="21">
        <f t="shared" si="3"/>
        <v>100</v>
      </c>
      <c r="L26" s="21">
        <v>0</v>
      </c>
      <c r="M26" s="35">
        <v>0</v>
      </c>
      <c r="N26" s="43">
        <f t="shared" si="0"/>
        <v>0</v>
      </c>
      <c r="O26" s="32">
        <f t="shared" si="1"/>
        <v>293059.19</v>
      </c>
      <c r="P26" s="39"/>
    </row>
    <row r="27" spans="1:16" x14ac:dyDescent="0.2">
      <c r="A27" s="16" t="s">
        <v>55</v>
      </c>
      <c r="B27" s="16" t="s">
        <v>90</v>
      </c>
      <c r="C27" s="16">
        <v>-124486.86</v>
      </c>
      <c r="D27" s="126"/>
      <c r="E27" s="32">
        <v>49745</v>
      </c>
      <c r="F27" s="32">
        <v>0</v>
      </c>
      <c r="G27" s="32">
        <f t="shared" si="4"/>
        <v>-74741.86</v>
      </c>
      <c r="H27" s="21">
        <v>9336.6</v>
      </c>
      <c r="I27" s="21">
        <f t="shared" si="2"/>
        <v>18.768921499648204</v>
      </c>
      <c r="J27" s="21">
        <v>133823.46</v>
      </c>
      <c r="K27" s="21">
        <f t="shared" si="3"/>
        <v>269.01891647401743</v>
      </c>
      <c r="L27" s="21">
        <v>0</v>
      </c>
      <c r="M27" s="21">
        <v>33925</v>
      </c>
      <c r="N27" s="43">
        <f t="shared" si="0"/>
        <v>-84078.46</v>
      </c>
      <c r="O27" s="32">
        <f t="shared" si="1"/>
        <v>49745</v>
      </c>
      <c r="P27" s="39"/>
    </row>
    <row r="28" spans="1:16" x14ac:dyDescent="0.2">
      <c r="A28" s="16" t="s">
        <v>56</v>
      </c>
      <c r="B28" s="16" t="s">
        <v>21</v>
      </c>
      <c r="C28" s="16">
        <v>5538.1700000000419</v>
      </c>
      <c r="D28" s="126"/>
      <c r="E28" s="32">
        <v>1658670.28</v>
      </c>
      <c r="F28" s="32">
        <v>511.13</v>
      </c>
      <c r="G28" s="32">
        <f t="shared" si="4"/>
        <v>1664719.58</v>
      </c>
      <c r="H28" s="21">
        <v>1625088.95</v>
      </c>
      <c r="I28" s="21">
        <f t="shared" si="2"/>
        <v>97.945224084929933</v>
      </c>
      <c r="J28" s="21">
        <v>1619412.29</v>
      </c>
      <c r="K28" s="21">
        <f t="shared" si="3"/>
        <v>97.603087898628289</v>
      </c>
      <c r="L28" s="21">
        <v>38941.42</v>
      </c>
      <c r="M28" s="35">
        <v>689.21</v>
      </c>
      <c r="N28" s="43">
        <f t="shared" si="0"/>
        <v>39630.630000000121</v>
      </c>
      <c r="O28" s="32">
        <f t="shared" si="1"/>
        <v>1659181.41</v>
      </c>
      <c r="P28" s="39"/>
    </row>
    <row r="29" spans="1:16" x14ac:dyDescent="0.2">
      <c r="A29" s="16" t="s">
        <v>57</v>
      </c>
      <c r="B29" s="16" t="s">
        <v>22</v>
      </c>
      <c r="C29" s="16">
        <v>0</v>
      </c>
      <c r="D29" s="126"/>
      <c r="E29" s="32">
        <v>51.23</v>
      </c>
      <c r="F29" s="32">
        <v>0</v>
      </c>
      <c r="G29" s="32">
        <f t="shared" si="4"/>
        <v>51.23</v>
      </c>
      <c r="H29" s="35">
        <v>51.23</v>
      </c>
      <c r="I29" s="21">
        <f t="shared" si="2"/>
        <v>100</v>
      </c>
      <c r="J29" s="21">
        <v>51.23</v>
      </c>
      <c r="K29" s="21">
        <f t="shared" si="3"/>
        <v>100</v>
      </c>
      <c r="L29" s="21">
        <v>0</v>
      </c>
      <c r="M29" s="21">
        <v>0</v>
      </c>
      <c r="N29" s="43">
        <f t="shared" si="0"/>
        <v>0</v>
      </c>
      <c r="O29" s="32">
        <f t="shared" si="1"/>
        <v>51.23</v>
      </c>
      <c r="P29" s="39"/>
    </row>
    <row r="30" spans="1:16" x14ac:dyDescent="0.2">
      <c r="A30" s="16" t="s">
        <v>58</v>
      </c>
      <c r="B30" s="33" t="s">
        <v>62</v>
      </c>
      <c r="C30" s="36">
        <v>1470947.04</v>
      </c>
      <c r="D30" s="127"/>
      <c r="E30" s="32">
        <v>1936046.95</v>
      </c>
      <c r="F30" s="32">
        <v>8060.97</v>
      </c>
      <c r="G30" s="32">
        <f t="shared" si="4"/>
        <v>3415054.9600000004</v>
      </c>
      <c r="H30" s="21">
        <v>1929988.6</v>
      </c>
      <c r="I30" s="21">
        <f t="shared" si="2"/>
        <v>99.273737848874148</v>
      </c>
      <c r="J30" s="21">
        <v>1922431.61</v>
      </c>
      <c r="K30" s="21">
        <f t="shared" si="3"/>
        <v>98.885025374517284</v>
      </c>
      <c r="L30" s="21">
        <v>1477862.27</v>
      </c>
      <c r="M30" s="21">
        <v>7204.09</v>
      </c>
      <c r="N30" s="43">
        <f t="shared" si="0"/>
        <v>1485066.3600000003</v>
      </c>
      <c r="O30" s="32">
        <f t="shared" si="1"/>
        <v>1944107.92</v>
      </c>
      <c r="P30" s="39"/>
    </row>
    <row r="31" spans="1:16" x14ac:dyDescent="0.2">
      <c r="A31" s="16" t="s">
        <v>59</v>
      </c>
      <c r="B31" s="33" t="s">
        <v>63</v>
      </c>
      <c r="C31" s="16">
        <v>1143357.9499999997</v>
      </c>
      <c r="D31" s="126"/>
      <c r="E31" s="32">
        <v>2557037.73</v>
      </c>
      <c r="F31" s="25">
        <v>-6024.97</v>
      </c>
      <c r="G31" s="32">
        <f t="shared" si="4"/>
        <v>3694370.7099999995</v>
      </c>
      <c r="H31" s="21">
        <v>2251595.21</v>
      </c>
      <c r="I31" s="21">
        <f t="shared" si="2"/>
        <v>88.26279685092598</v>
      </c>
      <c r="J31" s="21">
        <v>1602939.88</v>
      </c>
      <c r="K31" s="21">
        <f t="shared" si="3"/>
        <v>62.835431681651023</v>
      </c>
      <c r="L31" s="21">
        <v>1442775.5</v>
      </c>
      <c r="M31" s="21">
        <v>0</v>
      </c>
      <c r="N31" s="43">
        <f t="shared" si="0"/>
        <v>1442775.4999999995</v>
      </c>
      <c r="O31" s="32">
        <f t="shared" si="1"/>
        <v>2551012.7599999998</v>
      </c>
      <c r="P31" s="39"/>
    </row>
    <row r="32" spans="1:16" x14ac:dyDescent="0.2">
      <c r="A32" s="16" t="s">
        <v>77</v>
      </c>
      <c r="B32" s="16" t="s">
        <v>72</v>
      </c>
      <c r="C32" s="16">
        <v>0</v>
      </c>
      <c r="D32" s="126"/>
      <c r="E32" s="32">
        <v>752241.77</v>
      </c>
      <c r="F32" s="32">
        <v>0</v>
      </c>
      <c r="G32" s="32">
        <f t="shared" si="4"/>
        <v>752241.77</v>
      </c>
      <c r="H32" s="21">
        <v>752241.77</v>
      </c>
      <c r="I32" s="21">
        <f t="shared" si="2"/>
        <v>100</v>
      </c>
      <c r="J32" s="21">
        <v>752241.77</v>
      </c>
      <c r="K32" s="21">
        <f t="shared" si="3"/>
        <v>100</v>
      </c>
      <c r="L32" s="21">
        <v>0</v>
      </c>
      <c r="M32" s="21">
        <v>0</v>
      </c>
      <c r="N32" s="43">
        <f t="shared" si="0"/>
        <v>0</v>
      </c>
      <c r="O32" s="32">
        <f t="shared" si="1"/>
        <v>752241.77</v>
      </c>
      <c r="P32" s="39"/>
    </row>
    <row r="33" spans="1:16" x14ac:dyDescent="0.2">
      <c r="A33" s="16" t="s">
        <v>78</v>
      </c>
      <c r="B33" s="16" t="s">
        <v>74</v>
      </c>
      <c r="C33" s="16">
        <v>0</v>
      </c>
      <c r="D33" s="126"/>
      <c r="E33" s="32">
        <v>9585.58</v>
      </c>
      <c r="F33" s="32">
        <v>0</v>
      </c>
      <c r="G33" s="32">
        <f t="shared" si="4"/>
        <v>9585.58</v>
      </c>
      <c r="H33" s="21">
        <v>9585.58</v>
      </c>
      <c r="I33" s="21">
        <f t="shared" si="2"/>
        <v>100</v>
      </c>
      <c r="J33" s="21">
        <v>9585.58</v>
      </c>
      <c r="K33" s="21">
        <f>J33/(E33+F33)*100</f>
        <v>100</v>
      </c>
      <c r="L33" s="21">
        <v>0</v>
      </c>
      <c r="M33" s="21">
        <v>0</v>
      </c>
      <c r="N33" s="43">
        <f t="shared" si="0"/>
        <v>0</v>
      </c>
      <c r="O33" s="32">
        <f t="shared" si="1"/>
        <v>9585.58</v>
      </c>
      <c r="P33" s="39"/>
    </row>
    <row r="34" spans="1:16" x14ac:dyDescent="0.2">
      <c r="A34" s="16" t="s">
        <v>79</v>
      </c>
      <c r="B34" s="33" t="s">
        <v>64</v>
      </c>
      <c r="C34" s="16">
        <v>87336.950000000012</v>
      </c>
      <c r="D34" s="16"/>
      <c r="E34" s="32">
        <v>385981.78</v>
      </c>
      <c r="F34" s="32">
        <v>-13022.58</v>
      </c>
      <c r="G34" s="32">
        <f t="shared" si="4"/>
        <v>460296.15</v>
      </c>
      <c r="H34" s="21">
        <v>383303.91</v>
      </c>
      <c r="I34" s="21">
        <f t="shared" si="2"/>
        <v>102.77368409198647</v>
      </c>
      <c r="J34" s="21">
        <v>352595.79</v>
      </c>
      <c r="K34" s="21">
        <f t="shared" ref="K34:K46" si="5">J34/(E34+F34)*100</f>
        <v>94.540043522186863</v>
      </c>
      <c r="L34" s="21">
        <v>75410.490000000005</v>
      </c>
      <c r="M34" s="21">
        <v>1581.75</v>
      </c>
      <c r="N34" s="43">
        <f t="shared" si="0"/>
        <v>76992.240000000049</v>
      </c>
      <c r="O34" s="32">
        <f t="shared" si="1"/>
        <v>372959.2</v>
      </c>
      <c r="P34" s="39"/>
    </row>
    <row r="35" spans="1:16" x14ac:dyDescent="0.2">
      <c r="A35" s="16" t="s">
        <v>80</v>
      </c>
      <c r="B35" s="16" t="s">
        <v>23</v>
      </c>
      <c r="C35" s="16">
        <v>52415.960000000006</v>
      </c>
      <c r="D35" s="126"/>
      <c r="E35" s="32">
        <v>88129.38</v>
      </c>
      <c r="F35" s="32">
        <v>0</v>
      </c>
      <c r="G35" s="32">
        <f t="shared" si="4"/>
        <v>140545.34000000003</v>
      </c>
      <c r="H35" s="21">
        <v>140545.34</v>
      </c>
      <c r="I35" s="21">
        <f t="shared" si="2"/>
        <v>159.47614745502577</v>
      </c>
      <c r="J35" s="21">
        <v>88129.38</v>
      </c>
      <c r="K35" s="21">
        <f t="shared" si="5"/>
        <v>100</v>
      </c>
      <c r="L35" s="21">
        <v>0</v>
      </c>
      <c r="M35" s="21">
        <v>0</v>
      </c>
      <c r="N35" s="43">
        <f t="shared" si="0"/>
        <v>0</v>
      </c>
      <c r="O35" s="32">
        <f t="shared" si="1"/>
        <v>88129.38</v>
      </c>
      <c r="P35" s="39"/>
    </row>
    <row r="36" spans="1:16" x14ac:dyDescent="0.2">
      <c r="A36" s="16" t="s">
        <v>81</v>
      </c>
      <c r="B36" s="33" t="s">
        <v>24</v>
      </c>
      <c r="C36" s="16">
        <v>60893.119999999995</v>
      </c>
      <c r="D36" s="16"/>
      <c r="E36" s="32">
        <v>218139.71</v>
      </c>
      <c r="F36" s="32">
        <v>1441.75</v>
      </c>
      <c r="G36" s="32">
        <f t="shared" si="4"/>
        <v>280474.57999999996</v>
      </c>
      <c r="H36" s="21">
        <v>245049.43</v>
      </c>
      <c r="I36" s="21">
        <f t="shared" si="2"/>
        <v>111.59841545820855</v>
      </c>
      <c r="J36" s="21">
        <v>199812.71</v>
      </c>
      <c r="K36" s="21">
        <f t="shared" si="5"/>
        <v>90.997076893468147</v>
      </c>
      <c r="L36" s="21">
        <v>29724.37</v>
      </c>
      <c r="M36" s="21">
        <v>5700.78</v>
      </c>
      <c r="N36" s="43">
        <f t="shared" si="0"/>
        <v>35425.149999999965</v>
      </c>
      <c r="O36" s="32">
        <f t="shared" si="1"/>
        <v>219581.46</v>
      </c>
      <c r="P36" s="39"/>
    </row>
    <row r="37" spans="1:16" x14ac:dyDescent="0.2">
      <c r="A37" s="16" t="s">
        <v>82</v>
      </c>
      <c r="B37" s="25" t="s">
        <v>25</v>
      </c>
      <c r="C37" s="16">
        <v>26189.03</v>
      </c>
      <c r="D37" s="126"/>
      <c r="E37" s="32">
        <v>107261.16</v>
      </c>
      <c r="F37" s="32">
        <v>1628.65</v>
      </c>
      <c r="G37" s="32">
        <f t="shared" si="4"/>
        <v>135078.84</v>
      </c>
      <c r="H37" s="21">
        <v>110376.05</v>
      </c>
      <c r="I37" s="21">
        <f>H37/(E37+F37)*100</f>
        <v>101.36490273975132</v>
      </c>
      <c r="J37" s="21">
        <v>100747.13</v>
      </c>
      <c r="K37" s="21">
        <f t="shared" si="5"/>
        <v>92.522091828427307</v>
      </c>
      <c r="L37" s="21">
        <v>24228.15</v>
      </c>
      <c r="M37" s="21">
        <v>474.64</v>
      </c>
      <c r="N37" s="43">
        <f t="shared" si="0"/>
        <v>24702.789999999994</v>
      </c>
      <c r="O37" s="32">
        <f t="shared" si="1"/>
        <v>108889.81</v>
      </c>
      <c r="P37" s="39"/>
    </row>
    <row r="38" spans="1:16" x14ac:dyDescent="0.2">
      <c r="A38" s="16" t="s">
        <v>83</v>
      </c>
      <c r="B38" s="16" t="s">
        <v>65</v>
      </c>
      <c r="C38" s="16">
        <v>0</v>
      </c>
      <c r="D38" s="16"/>
      <c r="E38" s="32">
        <v>0</v>
      </c>
      <c r="F38" s="32">
        <v>0</v>
      </c>
      <c r="G38" s="32">
        <f t="shared" si="4"/>
        <v>0</v>
      </c>
      <c r="H38" s="21">
        <v>0</v>
      </c>
      <c r="I38" s="21" t="e">
        <f t="shared" si="2"/>
        <v>#DIV/0!</v>
      </c>
      <c r="J38" s="21">
        <v>0</v>
      </c>
      <c r="K38" s="21" t="e">
        <f t="shared" si="5"/>
        <v>#DIV/0!</v>
      </c>
      <c r="L38" s="21">
        <v>0</v>
      </c>
      <c r="M38" s="21">
        <v>0</v>
      </c>
      <c r="N38" s="43">
        <f t="shared" si="0"/>
        <v>0</v>
      </c>
      <c r="O38" s="32">
        <f t="shared" si="1"/>
        <v>0</v>
      </c>
      <c r="P38" s="39"/>
    </row>
    <row r="39" spans="1:16" x14ac:dyDescent="0.2">
      <c r="A39" s="16" t="s">
        <v>84</v>
      </c>
      <c r="B39" s="16" t="s">
        <v>26</v>
      </c>
      <c r="C39" s="16">
        <v>0</v>
      </c>
      <c r="D39" s="16"/>
      <c r="E39" s="32">
        <v>0</v>
      </c>
      <c r="F39" s="32">
        <v>0</v>
      </c>
      <c r="G39" s="32">
        <f t="shared" si="4"/>
        <v>0</v>
      </c>
      <c r="H39" s="21">
        <v>0</v>
      </c>
      <c r="I39" s="21" t="e">
        <f t="shared" si="2"/>
        <v>#DIV/0!</v>
      </c>
      <c r="J39" s="21">
        <v>0</v>
      </c>
      <c r="K39" s="21" t="e">
        <f t="shared" si="5"/>
        <v>#DIV/0!</v>
      </c>
      <c r="L39" s="21">
        <v>0</v>
      </c>
      <c r="M39" s="21">
        <v>0</v>
      </c>
      <c r="N39" s="43">
        <f t="shared" si="0"/>
        <v>0</v>
      </c>
      <c r="O39" s="32">
        <f t="shared" si="1"/>
        <v>0</v>
      </c>
      <c r="P39" s="39"/>
    </row>
    <row r="40" spans="1:16" x14ac:dyDescent="0.2">
      <c r="A40" s="16" t="s">
        <v>85</v>
      </c>
      <c r="B40" s="16" t="s">
        <v>66</v>
      </c>
      <c r="C40" s="16">
        <v>0</v>
      </c>
      <c r="D40" s="16"/>
      <c r="E40" s="32">
        <v>0</v>
      </c>
      <c r="F40" s="32">
        <v>0</v>
      </c>
      <c r="G40" s="32">
        <f t="shared" si="4"/>
        <v>0</v>
      </c>
      <c r="H40" s="21">
        <v>0</v>
      </c>
      <c r="I40" s="21" t="e">
        <f t="shared" si="2"/>
        <v>#DIV/0!</v>
      </c>
      <c r="J40" s="21">
        <v>0</v>
      </c>
      <c r="K40" s="21" t="e">
        <f t="shared" si="5"/>
        <v>#DIV/0!</v>
      </c>
      <c r="L40" s="21">
        <v>0</v>
      </c>
      <c r="M40" s="21">
        <v>0</v>
      </c>
      <c r="N40" s="43">
        <f t="shared" si="0"/>
        <v>0</v>
      </c>
      <c r="O40" s="32">
        <f t="shared" si="1"/>
        <v>0</v>
      </c>
      <c r="P40" s="39"/>
    </row>
    <row r="41" spans="1:16" x14ac:dyDescent="0.2">
      <c r="A41" s="16" t="s">
        <v>86</v>
      </c>
      <c r="B41" s="16" t="s">
        <v>27</v>
      </c>
      <c r="C41" s="16">
        <v>0</v>
      </c>
      <c r="D41" s="16"/>
      <c r="E41" s="32">
        <v>2545791.7200000002</v>
      </c>
      <c r="F41" s="32">
        <v>0</v>
      </c>
      <c r="G41" s="32">
        <f t="shared" si="4"/>
        <v>2545791.7200000002</v>
      </c>
      <c r="H41" s="21">
        <v>2545791.7200000002</v>
      </c>
      <c r="I41" s="21">
        <f t="shared" si="2"/>
        <v>100</v>
      </c>
      <c r="J41" s="21">
        <v>2545791.7200000002</v>
      </c>
      <c r="K41" s="21">
        <f t="shared" si="5"/>
        <v>100</v>
      </c>
      <c r="L41" s="21">
        <v>0</v>
      </c>
      <c r="M41" s="21">
        <v>0</v>
      </c>
      <c r="N41" s="43">
        <f t="shared" si="0"/>
        <v>0</v>
      </c>
      <c r="O41" s="32">
        <f t="shared" si="1"/>
        <v>2545791.7200000002</v>
      </c>
      <c r="P41" s="39"/>
    </row>
    <row r="42" spans="1:16" x14ac:dyDescent="0.2">
      <c r="A42" s="16" t="s">
        <v>87</v>
      </c>
      <c r="B42" s="16" t="s">
        <v>75</v>
      </c>
      <c r="C42" s="16">
        <v>0</v>
      </c>
      <c r="D42" s="126"/>
      <c r="E42" s="32">
        <v>0</v>
      </c>
      <c r="F42" s="32">
        <v>0</v>
      </c>
      <c r="G42" s="32">
        <f t="shared" si="4"/>
        <v>0</v>
      </c>
      <c r="H42" s="21">
        <v>0</v>
      </c>
      <c r="I42" s="21" t="e">
        <f t="shared" si="2"/>
        <v>#DIV/0!</v>
      </c>
      <c r="J42" s="21">
        <v>0</v>
      </c>
      <c r="K42" s="21" t="e">
        <f t="shared" si="5"/>
        <v>#DIV/0!</v>
      </c>
      <c r="L42" s="21">
        <v>0</v>
      </c>
      <c r="M42" s="21">
        <v>0</v>
      </c>
      <c r="N42" s="43">
        <f t="shared" si="0"/>
        <v>0</v>
      </c>
      <c r="O42" s="32">
        <f t="shared" si="1"/>
        <v>0</v>
      </c>
      <c r="P42" s="39"/>
    </row>
    <row r="43" spans="1:16" x14ac:dyDescent="0.2">
      <c r="A43" s="16" t="s">
        <v>88</v>
      </c>
      <c r="B43" s="16" t="s">
        <v>67</v>
      </c>
      <c r="C43" s="16">
        <v>0.12000000104308128</v>
      </c>
      <c r="D43" s="16"/>
      <c r="E43" s="32">
        <v>1349997.37</v>
      </c>
      <c r="F43" s="32">
        <v>0</v>
      </c>
      <c r="G43" s="32">
        <f t="shared" si="4"/>
        <v>1349997.4900000012</v>
      </c>
      <c r="H43" s="21">
        <v>1349997.41</v>
      </c>
      <c r="I43" s="21">
        <f t="shared" si="2"/>
        <v>100.00000296296872</v>
      </c>
      <c r="J43" s="21">
        <v>1349997.41</v>
      </c>
      <c r="K43" s="21">
        <f t="shared" si="5"/>
        <v>100.00000296296872</v>
      </c>
      <c r="L43" s="21">
        <v>0.04</v>
      </c>
      <c r="M43" s="21">
        <v>0.04</v>
      </c>
      <c r="N43" s="43">
        <f t="shared" si="0"/>
        <v>8.0000001238659024E-2</v>
      </c>
      <c r="O43" s="32">
        <f t="shared" si="1"/>
        <v>1349997.37</v>
      </c>
      <c r="P43" s="39"/>
    </row>
    <row r="44" spans="1:16" x14ac:dyDescent="0.2">
      <c r="A44" s="16" t="s">
        <v>89</v>
      </c>
      <c r="B44" s="16" t="s">
        <v>68</v>
      </c>
      <c r="C44" s="16">
        <v>0</v>
      </c>
      <c r="D44" s="16"/>
      <c r="E44" s="32">
        <v>282650</v>
      </c>
      <c r="F44" s="32">
        <v>0</v>
      </c>
      <c r="G44" s="32">
        <f t="shared" si="4"/>
        <v>282650</v>
      </c>
      <c r="H44" s="21">
        <v>282650</v>
      </c>
      <c r="I44" s="21">
        <f t="shared" si="2"/>
        <v>100</v>
      </c>
      <c r="J44" s="21">
        <v>282650</v>
      </c>
      <c r="K44" s="21">
        <f t="shared" si="5"/>
        <v>100</v>
      </c>
      <c r="L44" s="21">
        <v>0</v>
      </c>
      <c r="M44" s="21">
        <v>0</v>
      </c>
      <c r="N44" s="43">
        <f t="shared" si="0"/>
        <v>0</v>
      </c>
      <c r="O44" s="32">
        <f t="shared" si="1"/>
        <v>282650</v>
      </c>
      <c r="P44" s="39"/>
    </row>
    <row r="45" spans="1:16" ht="12" thickBot="1" x14ac:dyDescent="0.25">
      <c r="A45" s="16" t="s">
        <v>91</v>
      </c>
      <c r="B45" s="16" t="s">
        <v>76</v>
      </c>
      <c r="C45" s="16">
        <v>0</v>
      </c>
      <c r="D45" s="16"/>
      <c r="E45" s="32">
        <v>49259.71</v>
      </c>
      <c r="F45" s="32">
        <v>0</v>
      </c>
      <c r="G45" s="32">
        <f t="shared" si="4"/>
        <v>49259.71</v>
      </c>
      <c r="H45" s="21">
        <v>49259.71</v>
      </c>
      <c r="I45" s="21">
        <f t="shared" si="2"/>
        <v>100</v>
      </c>
      <c r="J45" s="21">
        <v>49259.71</v>
      </c>
      <c r="K45" s="21">
        <f t="shared" si="5"/>
        <v>100</v>
      </c>
      <c r="L45" s="21">
        <v>0</v>
      </c>
      <c r="M45" s="21">
        <v>0</v>
      </c>
      <c r="N45" s="43">
        <f t="shared" si="0"/>
        <v>0</v>
      </c>
      <c r="O45" s="32">
        <f t="shared" si="1"/>
        <v>49259.71</v>
      </c>
      <c r="P45" s="39"/>
    </row>
    <row r="46" spans="1:16" ht="12" thickBot="1" x14ac:dyDescent="0.25">
      <c r="A46" s="4"/>
      <c r="B46" s="19" t="s">
        <v>28</v>
      </c>
      <c r="C46" s="38">
        <f>C11+C12+C13+C15+C21+C22+C23+C24+C25+C26+C28+C29+C30+C31+C32+C33+C34+C35+C36+C37+C38+C39+C42+C40+C43+C44+C27+C41+C45</f>
        <v>7538940.0699999994</v>
      </c>
      <c r="D46" s="22">
        <f t="shared" ref="D46" si="6">D11+D12+D13+D15+D21+D22+D23+D24+D25+D26+D28+D29+D30+D31+D32+D33+D34+D35+D36+D37+D38+D39+D42+D40+D43+D44+D27+D41</f>
        <v>0</v>
      </c>
      <c r="E46" s="38">
        <f>E11+E12+E13+E15+E21+E22+E23+E24+E25+E26+E28+E29+E30+E31+E32+E33+E34+E35+E36+E37+E38+E39+E42+E40+E43+E44+E27+E41+E45</f>
        <v>31871116.380000003</v>
      </c>
      <c r="F46" s="38">
        <f>F11+F12+F13+F15+F21+F22+F23+F24+F25+F26+F28+F29+F30+F31+F32+F33+F34+F35+F36+F37+F38+F39+F42+F40+F43+F44+F27+F41+F45</f>
        <v>202158.46</v>
      </c>
      <c r="G46" s="38">
        <f>G11+G12+G13+G15+G21+G22+G23+G24+G25+G26+G28+G29+G30+G31+G32+G33+G34+G35+G36+G37+G38+G39+G42+G40+G43+G44+G27+G41+G45</f>
        <v>39612214.910000011</v>
      </c>
      <c r="H46" s="38">
        <f>H11+H12+H13+H15+H21+H22+H23+H24+H25+H26+H28+H29+H30+H31+H32+H33+H34+H35+H36+H37+H38+H39+H42+H40+H43+H44+H27+H41+H45</f>
        <v>32503251.530000005</v>
      </c>
      <c r="I46" s="44">
        <f t="shared" si="2"/>
        <v>101.34060738151926</v>
      </c>
      <c r="J46" s="38">
        <f>J11+J12+J13+J15+J21+J22+J23+J24+J25+J26+J28+J29+J30+J31+J32+J33+J34+J35+J36+J37+J38+J39+J42+J40+J43+J44+J27+J41+J45</f>
        <v>29946881.469999999</v>
      </c>
      <c r="K46" s="44">
        <f t="shared" si="5"/>
        <v>93.370201887372957</v>
      </c>
      <c r="L46" s="38">
        <f>L11+L12+L13+L15+L21+L22+L23+L24+L25+L26+L28+L29+L30+L31+L32+L33+L34+L35+L36+L37+L38+L39+L42+L40+L43+L44+L27+L41+L45</f>
        <v>7330698.870000001</v>
      </c>
      <c r="M46" s="38">
        <f>M11+M12+M13+M15+M21+M22+M23+M24+M25+M26+M28+M29+M30+M31+M32+M33+M34+M35+M36+M37+M38+M39+M42+M40+M43+M44+M27+M41+M45</f>
        <v>248671.19999999998</v>
      </c>
      <c r="N46" s="44">
        <f>N11+N12+N13+N15+N21+N22+N23+N24+N25+N26+N28+N29+N30+N31+N32+N33+N34+N35+N36+N37+N38+N39+N42+N40+N43+N44+N27+N41+N45</f>
        <v>7108963.3800000018</v>
      </c>
      <c r="O46" s="32">
        <f t="shared" si="1"/>
        <v>32073274.840000004</v>
      </c>
      <c r="P46" s="39"/>
    </row>
    <row r="47" spans="1:16" x14ac:dyDescent="0.2">
      <c r="A47" s="2"/>
      <c r="B47" s="2"/>
      <c r="C47" s="2"/>
      <c r="D47" s="2"/>
      <c r="G47" s="18"/>
      <c r="J47" s="39"/>
      <c r="K47" s="39"/>
      <c r="P47" s="39"/>
    </row>
    <row r="48" spans="1:16" x14ac:dyDescent="0.2">
      <c r="A48" s="2"/>
      <c r="B48" s="34" t="s">
        <v>97</v>
      </c>
      <c r="C48" s="37" t="s">
        <v>93</v>
      </c>
      <c r="D48" s="37"/>
      <c r="I48" s="2"/>
      <c r="J48" s="40"/>
      <c r="K48" s="41"/>
    </row>
    <row r="49" spans="1:4" x14ac:dyDescent="0.2">
      <c r="A49" s="2"/>
      <c r="B49" s="2"/>
      <c r="C49" s="2"/>
      <c r="D49" s="2"/>
    </row>
    <row r="50" spans="1:4" x14ac:dyDescent="0.2">
      <c r="A50" s="2"/>
      <c r="B50" s="2"/>
      <c r="C50" s="2"/>
      <c r="D50" s="2"/>
    </row>
    <row r="51" spans="1:4" x14ac:dyDescent="0.2">
      <c r="A51" s="2"/>
      <c r="B51" s="2"/>
      <c r="C51" s="2"/>
      <c r="D51" s="2"/>
    </row>
    <row r="52" spans="1:4" x14ac:dyDescent="0.2">
      <c r="A52" s="2"/>
      <c r="B52" s="2"/>
      <c r="C52" s="2"/>
      <c r="D52" s="2"/>
    </row>
  </sheetData>
  <pageMargins left="0.75" right="0.75" top="1" bottom="1" header="0.5" footer="0.5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52"/>
  <sheetViews>
    <sheetView topLeftCell="A4" zoomScale="140" zoomScaleNormal="140" workbookViewId="0">
      <selection activeCell="C20" sqref="C20"/>
    </sheetView>
  </sheetViews>
  <sheetFormatPr defaultRowHeight="11.25" x14ac:dyDescent="0.2"/>
  <cols>
    <col min="1" max="1" width="4.85546875" style="1" bestFit="1" customWidth="1"/>
    <col min="2" max="2" width="25.7109375" style="1" customWidth="1"/>
    <col min="3" max="3" width="10.85546875" style="1" customWidth="1"/>
    <col min="4" max="4" width="9" style="1" customWidth="1"/>
    <col min="5" max="5" width="10.7109375" style="1" customWidth="1"/>
    <col min="6" max="6" width="9.42578125" style="1" customWidth="1"/>
    <col min="7" max="8" width="10.7109375" style="1" customWidth="1"/>
    <col min="9" max="9" width="11.5703125" style="1" customWidth="1"/>
    <col min="10" max="10" width="10.85546875" style="1" customWidth="1"/>
    <col min="11" max="11" width="12" style="1" customWidth="1"/>
    <col min="12" max="12" width="11.28515625" style="1" bestFit="1" customWidth="1"/>
    <col min="13" max="13" width="10.140625" style="1" customWidth="1"/>
    <col min="14" max="14" width="10.85546875" style="1" customWidth="1"/>
    <col min="15" max="15" width="11.42578125" style="1" customWidth="1"/>
    <col min="16" max="16384" width="9.140625" style="1"/>
  </cols>
  <sheetData>
    <row r="2" spans="1:16" ht="15.75" x14ac:dyDescent="0.25">
      <c r="B2" s="17" t="s">
        <v>137</v>
      </c>
    </row>
    <row r="3" spans="1:16" ht="15.75" x14ac:dyDescent="0.25">
      <c r="B3" s="17" t="s">
        <v>138</v>
      </c>
      <c r="M3" s="24" t="s">
        <v>103</v>
      </c>
    </row>
    <row r="4" spans="1:16" ht="12" thickBot="1" x14ac:dyDescent="0.25">
      <c r="A4" s="2"/>
      <c r="B4" s="2"/>
      <c r="C4" s="2"/>
      <c r="D4" s="2"/>
    </row>
    <row r="5" spans="1:16" s="107" customFormat="1" ht="10.5" x14ac:dyDescent="0.15">
      <c r="A5" s="101"/>
      <c r="B5" s="102"/>
      <c r="C5" s="103" t="s">
        <v>6</v>
      </c>
      <c r="D5" s="102" t="s">
        <v>98</v>
      </c>
      <c r="E5" s="102" t="s">
        <v>0</v>
      </c>
      <c r="F5" s="103" t="s">
        <v>1</v>
      </c>
      <c r="G5" s="102" t="s">
        <v>2</v>
      </c>
      <c r="H5" s="103" t="s">
        <v>2</v>
      </c>
      <c r="I5" s="102" t="s">
        <v>31</v>
      </c>
      <c r="J5" s="104" t="s">
        <v>30</v>
      </c>
      <c r="K5" s="102" t="s">
        <v>31</v>
      </c>
      <c r="L5" s="103" t="s">
        <v>38</v>
      </c>
      <c r="M5" s="103" t="s">
        <v>42</v>
      </c>
      <c r="N5" s="105" t="s">
        <v>6</v>
      </c>
      <c r="O5" s="106"/>
    </row>
    <row r="6" spans="1:16" s="107" customFormat="1" ht="12.75" customHeight="1" x14ac:dyDescent="0.15">
      <c r="A6" s="108" t="s">
        <v>3</v>
      </c>
      <c r="B6" s="109"/>
      <c r="C6" s="110" t="s">
        <v>131</v>
      </c>
      <c r="D6" s="109" t="s">
        <v>99</v>
      </c>
      <c r="E6" s="109" t="s">
        <v>7</v>
      </c>
      <c r="F6" s="110" t="s">
        <v>11</v>
      </c>
      <c r="G6" s="109" t="s">
        <v>9</v>
      </c>
      <c r="H6" s="110" t="s">
        <v>30</v>
      </c>
      <c r="I6" s="109" t="s">
        <v>32</v>
      </c>
      <c r="J6" s="111" t="s">
        <v>35</v>
      </c>
      <c r="K6" s="109" t="s">
        <v>32</v>
      </c>
      <c r="L6" s="110" t="s">
        <v>39</v>
      </c>
      <c r="M6" s="110" t="s">
        <v>43</v>
      </c>
      <c r="N6" s="112" t="s">
        <v>139</v>
      </c>
      <c r="O6" s="110"/>
    </row>
    <row r="7" spans="1:16" s="107" customFormat="1" ht="12.75" customHeight="1" x14ac:dyDescent="0.15">
      <c r="A7" s="108" t="s">
        <v>4</v>
      </c>
      <c r="B7" s="109" t="s">
        <v>5</v>
      </c>
      <c r="C7" s="110"/>
      <c r="D7" s="109" t="s">
        <v>100</v>
      </c>
      <c r="E7" s="109" t="s">
        <v>8</v>
      </c>
      <c r="F7" s="110">
        <v>2019</v>
      </c>
      <c r="G7" s="109"/>
      <c r="H7" s="110">
        <v>2019</v>
      </c>
      <c r="I7" s="109" t="s">
        <v>140</v>
      </c>
      <c r="J7" s="111" t="s">
        <v>36</v>
      </c>
      <c r="K7" s="109" t="s">
        <v>141</v>
      </c>
      <c r="L7" s="110" t="s">
        <v>40</v>
      </c>
      <c r="M7" s="110" t="s">
        <v>44</v>
      </c>
      <c r="N7" s="109"/>
      <c r="O7" s="110"/>
    </row>
    <row r="8" spans="1:16" s="107" customFormat="1" ht="12.75" customHeight="1" x14ac:dyDescent="0.15">
      <c r="A8" s="108"/>
      <c r="B8" s="109"/>
      <c r="C8" s="110"/>
      <c r="D8" s="109">
        <v>2018</v>
      </c>
      <c r="E8" s="109" t="s">
        <v>10</v>
      </c>
      <c r="F8" s="110"/>
      <c r="G8" s="109"/>
      <c r="H8" s="110"/>
      <c r="I8" s="109" t="s">
        <v>33</v>
      </c>
      <c r="J8" s="111" t="s">
        <v>142</v>
      </c>
      <c r="K8" s="109" t="s">
        <v>37</v>
      </c>
      <c r="L8" s="110" t="s">
        <v>41</v>
      </c>
      <c r="M8" s="110"/>
      <c r="N8" s="109"/>
      <c r="O8" s="110" t="s">
        <v>143</v>
      </c>
    </row>
    <row r="9" spans="1:16" s="107" customFormat="1" ht="13.5" customHeight="1" thickBot="1" x14ac:dyDescent="0.2">
      <c r="A9" s="108"/>
      <c r="B9" s="113"/>
      <c r="C9" s="114"/>
      <c r="D9" s="113"/>
      <c r="E9" s="113">
        <v>2019</v>
      </c>
      <c r="F9" s="114"/>
      <c r="G9" s="113"/>
      <c r="H9" s="114"/>
      <c r="I9" s="113" t="s">
        <v>34</v>
      </c>
      <c r="J9" s="115" t="s">
        <v>144</v>
      </c>
      <c r="K9" s="113" t="s">
        <v>34</v>
      </c>
      <c r="L9" s="114" t="s">
        <v>139</v>
      </c>
      <c r="M9" s="114"/>
      <c r="N9" s="113"/>
      <c r="O9" s="116"/>
      <c r="P9" s="117"/>
    </row>
    <row r="10" spans="1:16" s="107" customFormat="1" thickBot="1" x14ac:dyDescent="0.2">
      <c r="A10" s="118"/>
      <c r="B10" s="119">
        <v>1</v>
      </c>
      <c r="C10" s="118">
        <v>2</v>
      </c>
      <c r="D10" s="118" t="s">
        <v>101</v>
      </c>
      <c r="E10" s="120">
        <v>3</v>
      </c>
      <c r="F10" s="120">
        <v>4</v>
      </c>
      <c r="G10" s="118" t="s">
        <v>102</v>
      </c>
      <c r="H10" s="121">
        <v>6</v>
      </c>
      <c r="I10" s="118">
        <v>7</v>
      </c>
      <c r="J10" s="122">
        <v>8</v>
      </c>
      <c r="K10" s="118">
        <v>9</v>
      </c>
      <c r="L10" s="130">
        <v>10</v>
      </c>
      <c r="M10" s="123">
        <v>11</v>
      </c>
      <c r="N10" s="118" t="s">
        <v>29</v>
      </c>
      <c r="O10" s="124" t="s">
        <v>116</v>
      </c>
      <c r="P10" s="125"/>
    </row>
    <row r="11" spans="1:16" x14ac:dyDescent="0.2">
      <c r="A11" s="16" t="s">
        <v>45</v>
      </c>
      <c r="B11" s="16" t="s">
        <v>12</v>
      </c>
      <c r="C11" s="16">
        <v>-91.710000000000036</v>
      </c>
      <c r="D11" s="126"/>
      <c r="E11" s="32">
        <v>5000</v>
      </c>
      <c r="F11" s="32">
        <v>0</v>
      </c>
      <c r="G11" s="32">
        <f>C11+E11+F11+D11</f>
        <v>4908.29</v>
      </c>
      <c r="H11" s="21">
        <v>5845.79</v>
      </c>
      <c r="I11" s="21">
        <f>H11/(E11+F11)*100</f>
        <v>116.91579999999999</v>
      </c>
      <c r="J11" s="21">
        <v>6061.79</v>
      </c>
      <c r="K11" s="21">
        <f>J11/(E11+F11)*100</f>
        <v>121.23580000000001</v>
      </c>
      <c r="L11" s="21">
        <v>0</v>
      </c>
      <c r="M11" s="21">
        <v>937.5</v>
      </c>
      <c r="N11" s="43">
        <f t="shared" ref="N11:N45" si="0">G11-H11</f>
        <v>-937.5</v>
      </c>
      <c r="O11" s="32">
        <f>E11+F11</f>
        <v>5000</v>
      </c>
      <c r="P11" s="39"/>
    </row>
    <row r="12" spans="1:16" x14ac:dyDescent="0.2">
      <c r="A12" s="16" t="s">
        <v>46</v>
      </c>
      <c r="B12" s="16" t="s">
        <v>13</v>
      </c>
      <c r="C12" s="16">
        <v>2686142.42</v>
      </c>
      <c r="D12" s="126"/>
      <c r="E12" s="32">
        <v>3449129.55</v>
      </c>
      <c r="F12" s="32">
        <v>41170.370000000003</v>
      </c>
      <c r="G12" s="32">
        <f>C12+E12+F12+D12</f>
        <v>6176442.3399999999</v>
      </c>
      <c r="H12" s="21">
        <v>3475392.25</v>
      </c>
      <c r="I12" s="21">
        <f>H12/(E12+F12)*100</f>
        <v>99.572882836956893</v>
      </c>
      <c r="J12" s="21">
        <v>2640029.9500000002</v>
      </c>
      <c r="K12" s="21">
        <f>J12/(E12+F12)*100</f>
        <v>75.639057115756415</v>
      </c>
      <c r="L12" s="21">
        <v>2691488.53</v>
      </c>
      <c r="M12" s="21">
        <v>9561.56</v>
      </c>
      <c r="N12" s="43">
        <f t="shared" si="0"/>
        <v>2701050.09</v>
      </c>
      <c r="O12" s="32">
        <f>E12+F12</f>
        <v>3490299.92</v>
      </c>
      <c r="P12" s="39"/>
    </row>
    <row r="13" spans="1:16" x14ac:dyDescent="0.2">
      <c r="A13" s="16" t="s">
        <v>47</v>
      </c>
      <c r="B13" s="16" t="s">
        <v>14</v>
      </c>
      <c r="C13" s="36">
        <v>174177.36999999965</v>
      </c>
      <c r="D13" s="127"/>
      <c r="E13" s="32">
        <v>1355384.78</v>
      </c>
      <c r="F13" s="32">
        <v>135.29</v>
      </c>
      <c r="G13" s="32">
        <f>C13+E13+F13+D13</f>
        <v>1529697.4399999997</v>
      </c>
      <c r="H13" s="21">
        <v>1299415.45</v>
      </c>
      <c r="I13" s="21">
        <f>H13/(E13+F13)*100</f>
        <v>95.861026240651668</v>
      </c>
      <c r="J13" s="21">
        <v>1295631.71</v>
      </c>
      <c r="K13" s="21">
        <f>J13/(E13+F13)*100</f>
        <v>95.581890572819034</v>
      </c>
      <c r="L13" s="21">
        <v>212961.8</v>
      </c>
      <c r="M13" s="21">
        <v>17320.189999999999</v>
      </c>
      <c r="N13" s="43">
        <f t="shared" si="0"/>
        <v>230281.98999999976</v>
      </c>
      <c r="O13" s="32">
        <f t="shared" ref="O13:O46" si="1">E13+F13</f>
        <v>1355520.07</v>
      </c>
      <c r="P13" s="39"/>
    </row>
    <row r="14" spans="1:16" x14ac:dyDescent="0.2">
      <c r="A14" s="16" t="s">
        <v>48</v>
      </c>
      <c r="B14" s="16" t="s">
        <v>73</v>
      </c>
      <c r="C14" s="16">
        <v>0</v>
      </c>
      <c r="D14" s="126"/>
      <c r="E14" s="32"/>
      <c r="F14" s="32"/>
      <c r="G14" s="32">
        <f>C14+E14+F14+D14</f>
        <v>0</v>
      </c>
      <c r="H14" s="21"/>
      <c r="I14" s="21"/>
      <c r="J14" s="21"/>
      <c r="K14" s="21" t="e">
        <f>J14/(E14+F14)*100</f>
        <v>#DIV/0!</v>
      </c>
      <c r="L14" s="21"/>
      <c r="M14" s="21"/>
      <c r="N14" s="43">
        <f t="shared" si="0"/>
        <v>0</v>
      </c>
      <c r="O14" s="32">
        <f t="shared" si="1"/>
        <v>0</v>
      </c>
      <c r="P14" s="39"/>
    </row>
    <row r="15" spans="1:16" x14ac:dyDescent="0.2">
      <c r="A15" s="16" t="s">
        <v>92</v>
      </c>
      <c r="B15" s="16" t="s">
        <v>69</v>
      </c>
      <c r="C15" s="36">
        <v>1822931.8600000003</v>
      </c>
      <c r="D15" s="127"/>
      <c r="E15" s="25">
        <f>E17+E18+E19</f>
        <v>3840322.3</v>
      </c>
      <c r="F15" s="32">
        <f>F17+F18+F19</f>
        <v>59415.260000000009</v>
      </c>
      <c r="G15" s="32">
        <f>C15+E15+F15+D15</f>
        <v>5722669.4199999999</v>
      </c>
      <c r="H15" s="21">
        <f>H17+H18+H19+H20</f>
        <v>2708083.3600000003</v>
      </c>
      <c r="I15" s="21">
        <f>H15/(E15+F15)*100</f>
        <v>69.442707831857291</v>
      </c>
      <c r="J15" s="21">
        <f>J17+J18+J19+J20</f>
        <v>2115737.9300000002</v>
      </c>
      <c r="K15" s="21">
        <f>J15/(E15+F15)*100</f>
        <v>54.253341345359672</v>
      </c>
      <c r="L15" s="21">
        <f>L17+L18+L19</f>
        <v>3286233.48</v>
      </c>
      <c r="M15" s="21">
        <v>271647.42</v>
      </c>
      <c r="N15" s="43">
        <f t="shared" si="0"/>
        <v>3014586.0599999996</v>
      </c>
      <c r="O15" s="32">
        <f t="shared" si="1"/>
        <v>3899737.5599999996</v>
      </c>
      <c r="P15" s="39"/>
    </row>
    <row r="16" spans="1:16" x14ac:dyDescent="0.2">
      <c r="A16" s="16"/>
      <c r="B16" s="16" t="s">
        <v>70</v>
      </c>
      <c r="C16" s="16">
        <v>0</v>
      </c>
      <c r="D16" s="126"/>
      <c r="E16" s="32"/>
      <c r="F16" s="32"/>
      <c r="G16" s="32">
        <f>G176</f>
        <v>0</v>
      </c>
      <c r="H16" s="21"/>
      <c r="I16" s="21"/>
      <c r="J16" s="21"/>
      <c r="K16" s="21"/>
      <c r="L16" s="21"/>
      <c r="M16" s="21"/>
      <c r="N16" s="43">
        <f t="shared" si="0"/>
        <v>0</v>
      </c>
      <c r="O16" s="32">
        <f t="shared" si="1"/>
        <v>0</v>
      </c>
      <c r="P16" s="39"/>
    </row>
    <row r="17" spans="1:16" x14ac:dyDescent="0.2">
      <c r="A17" s="16"/>
      <c r="B17" s="30" t="s">
        <v>15</v>
      </c>
      <c r="C17" s="30">
        <v>420053.89999999991</v>
      </c>
      <c r="D17" s="128"/>
      <c r="E17" s="32">
        <v>1218576.3799999999</v>
      </c>
      <c r="F17" s="32">
        <v>10833.52</v>
      </c>
      <c r="G17" s="32">
        <f>C17+E17+F17+D17</f>
        <v>1649463.7999999998</v>
      </c>
      <c r="H17" s="21">
        <v>789800.22</v>
      </c>
      <c r="I17" s="21">
        <f t="shared" ref="I17:I46" si="2">H17/(E17+F17)*100</f>
        <v>64.242220597052295</v>
      </c>
      <c r="J17" s="21">
        <v>654764.28</v>
      </c>
      <c r="K17" s="21">
        <f t="shared" ref="K17:K32" si="3">J17/(E17+F17)*100</f>
        <v>53.258419344109733</v>
      </c>
      <c r="L17" s="21">
        <v>859663.58</v>
      </c>
      <c r="M17" s="21"/>
      <c r="N17" s="43">
        <f t="shared" si="0"/>
        <v>859663.57999999984</v>
      </c>
      <c r="O17" s="32">
        <f t="shared" si="1"/>
        <v>1229409.8999999999</v>
      </c>
      <c r="P17" s="39"/>
    </row>
    <row r="18" spans="1:16" x14ac:dyDescent="0.2">
      <c r="A18" s="16"/>
      <c r="B18" s="30" t="s">
        <v>16</v>
      </c>
      <c r="C18" s="30">
        <v>1244033.0099999998</v>
      </c>
      <c r="D18" s="128"/>
      <c r="E18" s="32">
        <v>2280879.86</v>
      </c>
      <c r="F18" s="32">
        <v>35195.160000000003</v>
      </c>
      <c r="G18" s="32">
        <f>C18+E18+F18+D18</f>
        <v>3560108.03</v>
      </c>
      <c r="H18" s="21">
        <v>1484695.56</v>
      </c>
      <c r="I18" s="21">
        <f t="shared" si="2"/>
        <v>64.103949448062352</v>
      </c>
      <c r="J18" s="21">
        <v>1031932.25</v>
      </c>
      <c r="K18" s="21">
        <f t="shared" si="3"/>
        <v>44.555216954932661</v>
      </c>
      <c r="L18" s="21">
        <v>2075412.47</v>
      </c>
      <c r="M18" s="21"/>
      <c r="N18" s="43">
        <f t="shared" si="0"/>
        <v>2075412.4699999997</v>
      </c>
      <c r="O18" s="32">
        <f t="shared" si="1"/>
        <v>2316075.02</v>
      </c>
      <c r="P18" s="39"/>
    </row>
    <row r="19" spans="1:16" x14ac:dyDescent="0.2">
      <c r="A19" s="16"/>
      <c r="B19" s="30" t="s">
        <v>71</v>
      </c>
      <c r="C19" s="30">
        <v>310021.68999999994</v>
      </c>
      <c r="D19" s="128"/>
      <c r="E19" s="32">
        <v>340866.06</v>
      </c>
      <c r="F19" s="32">
        <v>13386.58</v>
      </c>
      <c r="G19" s="32">
        <f>C19+E19+F19+D19</f>
        <v>664274.32999999996</v>
      </c>
      <c r="H19" s="21">
        <v>313116.90000000002</v>
      </c>
      <c r="I19" s="21">
        <f t="shared" si="2"/>
        <v>88.388021610791668</v>
      </c>
      <c r="J19" s="21">
        <v>279247.82</v>
      </c>
      <c r="K19" s="21">
        <f t="shared" si="3"/>
        <v>78.827308104182364</v>
      </c>
      <c r="L19" s="21">
        <v>351157.43</v>
      </c>
      <c r="M19" s="21"/>
      <c r="N19" s="43">
        <f t="shared" si="0"/>
        <v>351157.42999999993</v>
      </c>
      <c r="O19" s="32">
        <f t="shared" si="1"/>
        <v>354252.64</v>
      </c>
      <c r="P19" s="39"/>
    </row>
    <row r="20" spans="1:16" ht="16.5" customHeight="1" x14ac:dyDescent="0.2">
      <c r="A20" s="16"/>
      <c r="B20" s="30" t="s">
        <v>17</v>
      </c>
      <c r="C20" s="30">
        <v>271647.42</v>
      </c>
      <c r="D20" s="128"/>
      <c r="E20" s="32"/>
      <c r="F20" s="32"/>
      <c r="G20" s="32">
        <f>C20+E20+F20</f>
        <v>271647.42</v>
      </c>
      <c r="H20" s="35">
        <v>120470.68</v>
      </c>
      <c r="I20" s="21" t="e">
        <f t="shared" si="2"/>
        <v>#DIV/0!</v>
      </c>
      <c r="J20" s="35">
        <v>149793.57999999999</v>
      </c>
      <c r="K20" s="21" t="e">
        <f t="shared" si="3"/>
        <v>#DIV/0!</v>
      </c>
      <c r="L20" s="21"/>
      <c r="M20" s="21"/>
      <c r="N20" s="43">
        <f t="shared" si="0"/>
        <v>151176.74</v>
      </c>
      <c r="O20" s="32">
        <f t="shared" si="1"/>
        <v>0</v>
      </c>
      <c r="P20" s="39"/>
    </row>
    <row r="21" spans="1:16" x14ac:dyDescent="0.2">
      <c r="A21" s="16" t="s">
        <v>49</v>
      </c>
      <c r="B21" s="16" t="s">
        <v>18</v>
      </c>
      <c r="C21" s="16">
        <v>82937.63</v>
      </c>
      <c r="D21" s="126"/>
      <c r="E21" s="32">
        <v>152332.59</v>
      </c>
      <c r="F21" s="32">
        <v>139.65</v>
      </c>
      <c r="G21" s="32">
        <f>C21+E21+F21+D21</f>
        <v>235409.87</v>
      </c>
      <c r="H21" s="21">
        <v>170942.56</v>
      </c>
      <c r="I21" s="21">
        <f t="shared" si="2"/>
        <v>112.11389037112592</v>
      </c>
      <c r="J21" s="21">
        <v>161416.71</v>
      </c>
      <c r="K21" s="21">
        <f t="shared" si="3"/>
        <v>105.86629408736961</v>
      </c>
      <c r="L21" s="21">
        <v>44997</v>
      </c>
      <c r="M21" s="21">
        <v>19470.310000000001</v>
      </c>
      <c r="N21" s="43">
        <f t="shared" si="0"/>
        <v>64467.31</v>
      </c>
      <c r="O21" s="32">
        <f t="shared" si="1"/>
        <v>152472.24</v>
      </c>
      <c r="P21" s="39"/>
    </row>
    <row r="22" spans="1:16" x14ac:dyDescent="0.2">
      <c r="A22" s="16" t="s">
        <v>50</v>
      </c>
      <c r="B22" s="16" t="s">
        <v>60</v>
      </c>
      <c r="C22" s="16">
        <v>21903.209999999963</v>
      </c>
      <c r="D22" s="16"/>
      <c r="E22" s="32">
        <v>0</v>
      </c>
      <c r="F22" s="32">
        <v>0</v>
      </c>
      <c r="G22" s="32">
        <f t="shared" ref="G22:G45" si="4">C22+E22+F22+D22</f>
        <v>21903.209999999963</v>
      </c>
      <c r="H22" s="21">
        <v>21903.21</v>
      </c>
      <c r="I22" s="21" t="e">
        <f t="shared" si="2"/>
        <v>#DIV/0!</v>
      </c>
      <c r="J22" s="21">
        <v>0</v>
      </c>
      <c r="K22" s="21" t="e">
        <f t="shared" si="3"/>
        <v>#DIV/0!</v>
      </c>
      <c r="L22" s="21">
        <v>0</v>
      </c>
      <c r="M22" s="21">
        <v>0</v>
      </c>
      <c r="N22" s="43">
        <f t="shared" si="0"/>
        <v>-3.637978807091713E-11</v>
      </c>
      <c r="O22" s="32">
        <f t="shared" si="1"/>
        <v>0</v>
      </c>
      <c r="P22" s="39"/>
    </row>
    <row r="23" spans="1:16" s="39" customFormat="1" x14ac:dyDescent="0.2">
      <c r="A23" s="32" t="s">
        <v>51</v>
      </c>
      <c r="B23" s="32" t="s">
        <v>19</v>
      </c>
      <c r="C23" s="32">
        <v>0</v>
      </c>
      <c r="D23" s="129"/>
      <c r="E23" s="32">
        <v>5100</v>
      </c>
      <c r="F23" s="32">
        <v>0</v>
      </c>
      <c r="G23" s="32">
        <f t="shared" si="4"/>
        <v>5100</v>
      </c>
      <c r="H23" s="21">
        <v>5100</v>
      </c>
      <c r="I23" s="21">
        <f t="shared" si="2"/>
        <v>100</v>
      </c>
      <c r="J23" s="21">
        <v>5100</v>
      </c>
      <c r="K23" s="21">
        <f t="shared" si="3"/>
        <v>100</v>
      </c>
      <c r="L23" s="21">
        <v>0</v>
      </c>
      <c r="M23" s="21">
        <v>0</v>
      </c>
      <c r="N23" s="43">
        <f>G23-H23</f>
        <v>0</v>
      </c>
      <c r="O23" s="32">
        <f t="shared" si="1"/>
        <v>5100</v>
      </c>
    </row>
    <row r="24" spans="1:16" x14ac:dyDescent="0.2">
      <c r="A24" s="16" t="s">
        <v>52</v>
      </c>
      <c r="B24" s="25" t="s">
        <v>20</v>
      </c>
      <c r="C24" s="16">
        <v>22.809999999999491</v>
      </c>
      <c r="D24" s="126"/>
      <c r="E24" s="32">
        <v>8378.92</v>
      </c>
      <c r="F24" s="32">
        <v>6.71</v>
      </c>
      <c r="G24" s="32">
        <f t="shared" si="4"/>
        <v>8408.4399999999987</v>
      </c>
      <c r="H24" s="21">
        <v>8382.74</v>
      </c>
      <c r="I24" s="21">
        <f t="shared" si="2"/>
        <v>99.965536280517981</v>
      </c>
      <c r="J24" s="21">
        <v>8382.74</v>
      </c>
      <c r="K24" s="21">
        <f t="shared" si="3"/>
        <v>99.965536280517981</v>
      </c>
      <c r="L24" s="21">
        <v>25.7</v>
      </c>
      <c r="M24" s="21">
        <v>0</v>
      </c>
      <c r="N24" s="43">
        <f t="shared" si="0"/>
        <v>25.699999999998909</v>
      </c>
      <c r="O24" s="32">
        <f t="shared" si="1"/>
        <v>8385.6299999999992</v>
      </c>
      <c r="P24" s="39"/>
    </row>
    <row r="25" spans="1:16" x14ac:dyDescent="0.2">
      <c r="A25" s="16" t="s">
        <v>53</v>
      </c>
      <c r="B25" s="16" t="s">
        <v>61</v>
      </c>
      <c r="C25" s="16">
        <v>28725</v>
      </c>
      <c r="D25" s="126"/>
      <c r="E25" s="32">
        <v>1186171.5</v>
      </c>
      <c r="F25" s="32">
        <v>0</v>
      </c>
      <c r="G25" s="32">
        <f t="shared" si="4"/>
        <v>1214896.5</v>
      </c>
      <c r="H25" s="21">
        <v>1025671.5</v>
      </c>
      <c r="I25" s="21">
        <f t="shared" si="2"/>
        <v>86.469072979750393</v>
      </c>
      <c r="J25" s="21">
        <v>1010671.5</v>
      </c>
      <c r="K25" s="21">
        <f t="shared" si="3"/>
        <v>85.204500361035485</v>
      </c>
      <c r="L25" s="21">
        <v>189225</v>
      </c>
      <c r="M25" s="35">
        <v>0</v>
      </c>
      <c r="N25" s="43">
        <f t="shared" si="0"/>
        <v>189225</v>
      </c>
      <c r="O25" s="32">
        <f t="shared" si="1"/>
        <v>1186171.5</v>
      </c>
      <c r="P25" s="39"/>
    </row>
    <row r="26" spans="1:16" x14ac:dyDescent="0.2">
      <c r="A26" s="16" t="s">
        <v>54</v>
      </c>
      <c r="B26" s="16" t="s">
        <v>112</v>
      </c>
      <c r="C26" s="16">
        <v>0</v>
      </c>
      <c r="D26" s="126"/>
      <c r="E26" s="25">
        <v>57259.8</v>
      </c>
      <c r="F26" s="32">
        <v>0</v>
      </c>
      <c r="G26" s="32">
        <f t="shared" si="4"/>
        <v>57259.8</v>
      </c>
      <c r="H26" s="21">
        <v>57259.8</v>
      </c>
      <c r="I26" s="21">
        <f t="shared" si="2"/>
        <v>100</v>
      </c>
      <c r="J26" s="21">
        <v>57259.8</v>
      </c>
      <c r="K26" s="21">
        <f t="shared" si="3"/>
        <v>100</v>
      </c>
      <c r="L26" s="21">
        <v>0</v>
      </c>
      <c r="M26" s="35">
        <v>0</v>
      </c>
      <c r="N26" s="43">
        <f t="shared" si="0"/>
        <v>0</v>
      </c>
      <c r="O26" s="32">
        <f t="shared" si="1"/>
        <v>57259.8</v>
      </c>
      <c r="P26" s="39"/>
    </row>
    <row r="27" spans="1:16" x14ac:dyDescent="0.2">
      <c r="A27" s="16" t="s">
        <v>55</v>
      </c>
      <c r="B27" s="16" t="s">
        <v>90</v>
      </c>
      <c r="C27" s="16">
        <v>-124486.86</v>
      </c>
      <c r="D27" s="126"/>
      <c r="E27" s="32">
        <v>0</v>
      </c>
      <c r="F27" s="32">
        <v>0</v>
      </c>
      <c r="G27" s="32">
        <f t="shared" si="4"/>
        <v>-124486.86</v>
      </c>
      <c r="H27" s="21">
        <v>-90561.86</v>
      </c>
      <c r="I27" s="21" t="e">
        <f t="shared" si="2"/>
        <v>#DIV/0!</v>
      </c>
      <c r="J27" s="21">
        <v>33925</v>
      </c>
      <c r="K27" s="21" t="e">
        <f t="shared" si="3"/>
        <v>#DIV/0!</v>
      </c>
      <c r="L27" s="21">
        <v>0</v>
      </c>
      <c r="M27" s="21">
        <v>33925</v>
      </c>
      <c r="N27" s="43">
        <f t="shared" si="0"/>
        <v>-33925</v>
      </c>
      <c r="O27" s="32">
        <f t="shared" si="1"/>
        <v>0</v>
      </c>
      <c r="P27" s="39"/>
    </row>
    <row r="28" spans="1:16" x14ac:dyDescent="0.2">
      <c r="A28" s="16" t="s">
        <v>56</v>
      </c>
      <c r="B28" s="16" t="s">
        <v>21</v>
      </c>
      <c r="C28" s="16">
        <v>5538.1700000000419</v>
      </c>
      <c r="D28" s="126"/>
      <c r="E28" s="32">
        <v>1296339.78</v>
      </c>
      <c r="F28" s="32">
        <v>120.94</v>
      </c>
      <c r="G28" s="32">
        <f t="shared" si="4"/>
        <v>1301998.8900000001</v>
      </c>
      <c r="H28" s="21">
        <v>1373277.73</v>
      </c>
      <c r="I28" s="21">
        <f t="shared" si="2"/>
        <v>105.92513207804708</v>
      </c>
      <c r="J28" s="21">
        <v>1367601.07</v>
      </c>
      <c r="K28" s="21">
        <f t="shared" si="3"/>
        <v>105.48727384505719</v>
      </c>
      <c r="L28" s="21">
        <v>8361.9</v>
      </c>
      <c r="M28" s="35">
        <v>79640.740000000005</v>
      </c>
      <c r="N28" s="43">
        <f t="shared" si="0"/>
        <v>-71278.839999999851</v>
      </c>
      <c r="O28" s="32">
        <f t="shared" si="1"/>
        <v>1296460.72</v>
      </c>
      <c r="P28" s="39"/>
    </row>
    <row r="29" spans="1:16" x14ac:dyDescent="0.2">
      <c r="A29" s="16" t="s">
        <v>57</v>
      </c>
      <c r="B29" s="16" t="s">
        <v>22</v>
      </c>
      <c r="C29" s="16">
        <v>0</v>
      </c>
      <c r="D29" s="126"/>
      <c r="E29" s="32">
        <v>51.23</v>
      </c>
      <c r="F29" s="32">
        <v>0</v>
      </c>
      <c r="G29" s="32">
        <f t="shared" si="4"/>
        <v>51.23</v>
      </c>
      <c r="H29" s="35">
        <v>51.23</v>
      </c>
      <c r="I29" s="21">
        <f t="shared" si="2"/>
        <v>100</v>
      </c>
      <c r="J29" s="21">
        <v>51.23</v>
      </c>
      <c r="K29" s="21">
        <f t="shared" si="3"/>
        <v>100</v>
      </c>
      <c r="L29" s="21">
        <v>0</v>
      </c>
      <c r="M29" s="21">
        <v>0</v>
      </c>
      <c r="N29" s="43">
        <f t="shared" si="0"/>
        <v>0</v>
      </c>
      <c r="O29" s="32">
        <f t="shared" si="1"/>
        <v>51.23</v>
      </c>
      <c r="P29" s="39"/>
    </row>
    <row r="30" spans="1:16" x14ac:dyDescent="0.2">
      <c r="A30" s="16" t="s">
        <v>58</v>
      </c>
      <c r="B30" s="33" t="s">
        <v>62</v>
      </c>
      <c r="C30" s="36">
        <v>1470947.04</v>
      </c>
      <c r="D30" s="127"/>
      <c r="E30" s="32">
        <v>928291.86</v>
      </c>
      <c r="F30" s="32">
        <v>632.30999999999995</v>
      </c>
      <c r="G30" s="32">
        <f t="shared" si="4"/>
        <v>2399871.21</v>
      </c>
      <c r="H30" s="21">
        <v>907803.57</v>
      </c>
      <c r="I30" s="21">
        <f t="shared" si="2"/>
        <v>97.726337554549787</v>
      </c>
      <c r="J30" s="21">
        <v>900332.75</v>
      </c>
      <c r="K30" s="21">
        <f t="shared" si="3"/>
        <v>96.92209322102147</v>
      </c>
      <c r="L30" s="21">
        <v>1481953.73</v>
      </c>
      <c r="M30" s="21">
        <v>10113.91</v>
      </c>
      <c r="N30" s="43">
        <f t="shared" si="0"/>
        <v>1492067.6400000001</v>
      </c>
      <c r="O30" s="32">
        <f t="shared" si="1"/>
        <v>928924.17</v>
      </c>
      <c r="P30" s="39"/>
    </row>
    <row r="31" spans="1:16" x14ac:dyDescent="0.2">
      <c r="A31" s="16" t="s">
        <v>59</v>
      </c>
      <c r="B31" s="33" t="s">
        <v>63</v>
      </c>
      <c r="C31" s="16">
        <v>1143357.9499999997</v>
      </c>
      <c r="D31" s="126"/>
      <c r="E31" s="32">
        <v>2011577.98</v>
      </c>
      <c r="F31" s="25">
        <v>-4663.82</v>
      </c>
      <c r="G31" s="32">
        <f t="shared" si="4"/>
        <v>3150272.11</v>
      </c>
      <c r="H31" s="21">
        <v>1111001.6599999999</v>
      </c>
      <c r="I31" s="21">
        <f t="shared" si="2"/>
        <v>55.358703533189477</v>
      </c>
      <c r="J31" s="21">
        <v>1108730.51</v>
      </c>
      <c r="K31" s="21">
        <f t="shared" si="3"/>
        <v>55.245537258055919</v>
      </c>
      <c r="L31" s="21">
        <v>1932456.66</v>
      </c>
      <c r="M31" s="21">
        <v>106813.79</v>
      </c>
      <c r="N31" s="43">
        <f t="shared" si="0"/>
        <v>2039270.45</v>
      </c>
      <c r="O31" s="32">
        <f t="shared" si="1"/>
        <v>2006914.16</v>
      </c>
      <c r="P31" s="39"/>
    </row>
    <row r="32" spans="1:16" x14ac:dyDescent="0.2">
      <c r="A32" s="16" t="s">
        <v>77</v>
      </c>
      <c r="B32" s="16" t="s">
        <v>72</v>
      </c>
      <c r="C32" s="16">
        <v>0</v>
      </c>
      <c r="D32" s="126"/>
      <c r="E32" s="32">
        <v>260511.68</v>
      </c>
      <c r="F32" s="32">
        <v>0</v>
      </c>
      <c r="G32" s="32">
        <f t="shared" si="4"/>
        <v>260511.68</v>
      </c>
      <c r="H32" s="21">
        <v>260511.68</v>
      </c>
      <c r="I32" s="21">
        <f t="shared" si="2"/>
        <v>100</v>
      </c>
      <c r="J32" s="21">
        <v>260511.68</v>
      </c>
      <c r="K32" s="21">
        <f t="shared" si="3"/>
        <v>100</v>
      </c>
      <c r="L32" s="21">
        <v>0</v>
      </c>
      <c r="M32" s="21">
        <v>0</v>
      </c>
      <c r="N32" s="43">
        <f t="shared" si="0"/>
        <v>0</v>
      </c>
      <c r="O32" s="32">
        <f t="shared" si="1"/>
        <v>260511.68</v>
      </c>
      <c r="P32" s="39"/>
    </row>
    <row r="33" spans="1:16" x14ac:dyDescent="0.2">
      <c r="A33" s="16" t="s">
        <v>78</v>
      </c>
      <c r="B33" s="16" t="s">
        <v>74</v>
      </c>
      <c r="C33" s="16">
        <v>0</v>
      </c>
      <c r="D33" s="126"/>
      <c r="E33" s="32">
        <v>159662.31</v>
      </c>
      <c r="F33" s="32">
        <v>0</v>
      </c>
      <c r="G33" s="32">
        <f t="shared" si="4"/>
        <v>159662.31</v>
      </c>
      <c r="H33" s="21">
        <v>159597.32</v>
      </c>
      <c r="I33" s="21">
        <f t="shared" si="2"/>
        <v>99.959295340271609</v>
      </c>
      <c r="J33" s="21">
        <v>159597.32</v>
      </c>
      <c r="K33" s="21">
        <f>J33/(E33+F33)*100</f>
        <v>99.959295340271609</v>
      </c>
      <c r="L33" s="21">
        <v>64.989999999999995</v>
      </c>
      <c r="M33" s="21">
        <v>0</v>
      </c>
      <c r="N33" s="43">
        <f t="shared" si="0"/>
        <v>64.989999999990687</v>
      </c>
      <c r="O33" s="32">
        <f t="shared" si="1"/>
        <v>159662.31</v>
      </c>
      <c r="P33" s="39"/>
    </row>
    <row r="34" spans="1:16" x14ac:dyDescent="0.2">
      <c r="A34" s="16" t="s">
        <v>79</v>
      </c>
      <c r="B34" s="33" t="s">
        <v>64</v>
      </c>
      <c r="C34" s="16">
        <v>87336.950000000012</v>
      </c>
      <c r="D34" s="16"/>
      <c r="E34" s="32">
        <v>152290.62</v>
      </c>
      <c r="F34" s="32">
        <v>-13147.26</v>
      </c>
      <c r="G34" s="32">
        <f t="shared" si="4"/>
        <v>226480.31</v>
      </c>
      <c r="H34" s="21">
        <v>171656.32000000001</v>
      </c>
      <c r="I34" s="21">
        <f t="shared" si="2"/>
        <v>123.36651925036166</v>
      </c>
      <c r="J34" s="21">
        <v>140986.47</v>
      </c>
      <c r="K34" s="21">
        <f t="shared" ref="K34:K46" si="5">J34/(E34+F34)*100</f>
        <v>101.32461225602142</v>
      </c>
      <c r="L34" s="21">
        <v>34136.1</v>
      </c>
      <c r="M34" s="21">
        <v>20687.89</v>
      </c>
      <c r="N34" s="43">
        <f t="shared" si="0"/>
        <v>54823.989999999991</v>
      </c>
      <c r="O34" s="32">
        <f t="shared" si="1"/>
        <v>139143.35999999999</v>
      </c>
      <c r="P34" s="39"/>
    </row>
    <row r="35" spans="1:16" x14ac:dyDescent="0.2">
      <c r="A35" s="16" t="s">
        <v>80</v>
      </c>
      <c r="B35" s="16" t="s">
        <v>23</v>
      </c>
      <c r="C35" s="16">
        <v>52415.960000000006</v>
      </c>
      <c r="D35" s="126"/>
      <c r="E35" s="32">
        <v>6718.15</v>
      </c>
      <c r="F35" s="32">
        <v>0</v>
      </c>
      <c r="G35" s="32">
        <f t="shared" si="4"/>
        <v>59134.110000000008</v>
      </c>
      <c r="H35" s="21">
        <v>10122.1</v>
      </c>
      <c r="I35" s="21">
        <f t="shared" si="2"/>
        <v>150.66796662771748</v>
      </c>
      <c r="J35" s="21">
        <v>6718.15</v>
      </c>
      <c r="K35" s="21">
        <f t="shared" si="5"/>
        <v>100</v>
      </c>
      <c r="L35" s="21">
        <v>49012.01</v>
      </c>
      <c r="M35" s="21">
        <v>0</v>
      </c>
      <c r="N35" s="43">
        <f t="shared" si="0"/>
        <v>49012.010000000009</v>
      </c>
      <c r="O35" s="32">
        <f t="shared" si="1"/>
        <v>6718.15</v>
      </c>
      <c r="P35" s="39"/>
    </row>
    <row r="36" spans="1:16" x14ac:dyDescent="0.2">
      <c r="A36" s="16" t="s">
        <v>81</v>
      </c>
      <c r="B36" s="33" t="s">
        <v>24</v>
      </c>
      <c r="C36" s="16">
        <v>60893.119999999995</v>
      </c>
      <c r="D36" s="16"/>
      <c r="E36" s="32">
        <v>108144.37</v>
      </c>
      <c r="F36" s="32">
        <v>847.09</v>
      </c>
      <c r="G36" s="32">
        <f t="shared" si="4"/>
        <v>169884.58</v>
      </c>
      <c r="H36" s="21">
        <v>78926.84</v>
      </c>
      <c r="I36" s="21">
        <f t="shared" si="2"/>
        <v>72.415618618192653</v>
      </c>
      <c r="J36" s="21">
        <v>38063.949999999997</v>
      </c>
      <c r="K36" s="21">
        <f t="shared" si="5"/>
        <v>34.923791276857841</v>
      </c>
      <c r="L36" s="21">
        <v>85321.56</v>
      </c>
      <c r="M36" s="21">
        <v>5636.18</v>
      </c>
      <c r="N36" s="43">
        <f t="shared" si="0"/>
        <v>90957.739999999991</v>
      </c>
      <c r="O36" s="32">
        <f t="shared" si="1"/>
        <v>108991.45999999999</v>
      </c>
      <c r="P36" s="39"/>
    </row>
    <row r="37" spans="1:16" x14ac:dyDescent="0.2">
      <c r="A37" s="16" t="s">
        <v>82</v>
      </c>
      <c r="B37" s="25" t="s">
        <v>25</v>
      </c>
      <c r="C37" s="16">
        <v>26189.03</v>
      </c>
      <c r="D37" s="126"/>
      <c r="E37" s="32">
        <v>54546.54</v>
      </c>
      <c r="F37" s="32">
        <v>359.78</v>
      </c>
      <c r="G37" s="32">
        <f t="shared" si="4"/>
        <v>81095.350000000006</v>
      </c>
      <c r="H37" s="21">
        <v>52169.23</v>
      </c>
      <c r="I37" s="21">
        <f>H37/(E37+F37)*100</f>
        <v>95.014981881867158</v>
      </c>
      <c r="J37" s="21">
        <v>48248.54</v>
      </c>
      <c r="K37" s="21">
        <f t="shared" si="5"/>
        <v>87.87429206692417</v>
      </c>
      <c r="L37" s="21">
        <v>28806.02</v>
      </c>
      <c r="M37" s="21">
        <v>0</v>
      </c>
      <c r="N37" s="43">
        <f t="shared" si="0"/>
        <v>28926.120000000003</v>
      </c>
      <c r="O37" s="32">
        <f t="shared" si="1"/>
        <v>54906.32</v>
      </c>
      <c r="P37" s="39"/>
    </row>
    <row r="38" spans="1:16" x14ac:dyDescent="0.2">
      <c r="A38" s="16" t="s">
        <v>83</v>
      </c>
      <c r="B38" s="16" t="s">
        <v>65</v>
      </c>
      <c r="C38" s="16">
        <v>0</v>
      </c>
      <c r="D38" s="16"/>
      <c r="E38" s="32">
        <v>0</v>
      </c>
      <c r="F38" s="32">
        <v>0</v>
      </c>
      <c r="G38" s="32">
        <f t="shared" si="4"/>
        <v>0</v>
      </c>
      <c r="H38" s="21">
        <v>0</v>
      </c>
      <c r="I38" s="21" t="e">
        <f t="shared" si="2"/>
        <v>#DIV/0!</v>
      </c>
      <c r="J38" s="21">
        <v>0</v>
      </c>
      <c r="K38" s="21" t="e">
        <f t="shared" si="5"/>
        <v>#DIV/0!</v>
      </c>
      <c r="L38" s="21">
        <v>0</v>
      </c>
      <c r="M38" s="21">
        <v>0</v>
      </c>
      <c r="N38" s="43">
        <f t="shared" si="0"/>
        <v>0</v>
      </c>
      <c r="O38" s="32">
        <f t="shared" si="1"/>
        <v>0</v>
      </c>
      <c r="P38" s="39"/>
    </row>
    <row r="39" spans="1:16" x14ac:dyDescent="0.2">
      <c r="A39" s="16" t="s">
        <v>84</v>
      </c>
      <c r="B39" s="16" t="s">
        <v>26</v>
      </c>
      <c r="C39" s="16">
        <v>0</v>
      </c>
      <c r="D39" s="16"/>
      <c r="E39" s="32">
        <v>0</v>
      </c>
      <c r="F39" s="32">
        <v>0</v>
      </c>
      <c r="G39" s="32">
        <f t="shared" si="4"/>
        <v>0</v>
      </c>
      <c r="H39" s="21">
        <v>0</v>
      </c>
      <c r="I39" s="21" t="e">
        <f t="shared" si="2"/>
        <v>#DIV/0!</v>
      </c>
      <c r="J39" s="21">
        <v>0</v>
      </c>
      <c r="K39" s="21" t="e">
        <f t="shared" si="5"/>
        <v>#DIV/0!</v>
      </c>
      <c r="L39" s="21">
        <v>0</v>
      </c>
      <c r="M39" s="21">
        <v>0</v>
      </c>
      <c r="N39" s="43">
        <f t="shared" si="0"/>
        <v>0</v>
      </c>
      <c r="O39" s="32">
        <f t="shared" si="1"/>
        <v>0</v>
      </c>
      <c r="P39" s="39"/>
    </row>
    <row r="40" spans="1:16" x14ac:dyDescent="0.2">
      <c r="A40" s="16" t="s">
        <v>85</v>
      </c>
      <c r="B40" s="16" t="s">
        <v>66</v>
      </c>
      <c r="C40" s="16">
        <v>0</v>
      </c>
      <c r="D40" s="16"/>
      <c r="E40" s="32">
        <v>0</v>
      </c>
      <c r="F40" s="32">
        <v>0</v>
      </c>
      <c r="G40" s="32">
        <f t="shared" si="4"/>
        <v>0</v>
      </c>
      <c r="H40" s="21">
        <v>0</v>
      </c>
      <c r="I40" s="21" t="e">
        <f t="shared" si="2"/>
        <v>#DIV/0!</v>
      </c>
      <c r="J40" s="21">
        <v>0</v>
      </c>
      <c r="K40" s="21" t="e">
        <f t="shared" si="5"/>
        <v>#DIV/0!</v>
      </c>
      <c r="L40" s="21">
        <v>0</v>
      </c>
      <c r="M40" s="21">
        <v>0</v>
      </c>
      <c r="N40" s="43">
        <f t="shared" si="0"/>
        <v>0</v>
      </c>
      <c r="O40" s="32">
        <f t="shared" si="1"/>
        <v>0</v>
      </c>
      <c r="P40" s="39"/>
    </row>
    <row r="41" spans="1:16" x14ac:dyDescent="0.2">
      <c r="A41" s="16" t="s">
        <v>86</v>
      </c>
      <c r="B41" s="16" t="s">
        <v>27</v>
      </c>
      <c r="C41" s="16">
        <v>0</v>
      </c>
      <c r="D41" s="16"/>
      <c r="E41" s="32">
        <v>1291791.72</v>
      </c>
      <c r="F41" s="32">
        <v>0</v>
      </c>
      <c r="G41" s="32">
        <f t="shared" si="4"/>
        <v>1291791.72</v>
      </c>
      <c r="H41" s="21">
        <v>1291791.72</v>
      </c>
      <c r="I41" s="21">
        <f t="shared" si="2"/>
        <v>100</v>
      </c>
      <c r="J41" s="21">
        <v>1291791.72</v>
      </c>
      <c r="K41" s="21">
        <f t="shared" si="5"/>
        <v>100</v>
      </c>
      <c r="L41" s="21">
        <v>0</v>
      </c>
      <c r="M41" s="21">
        <v>0</v>
      </c>
      <c r="N41" s="43">
        <f t="shared" si="0"/>
        <v>0</v>
      </c>
      <c r="O41" s="32">
        <f t="shared" si="1"/>
        <v>1291791.72</v>
      </c>
      <c r="P41" s="39"/>
    </row>
    <row r="42" spans="1:16" x14ac:dyDescent="0.2">
      <c r="A42" s="16" t="s">
        <v>87</v>
      </c>
      <c r="B42" s="16" t="s">
        <v>75</v>
      </c>
      <c r="C42" s="16">
        <v>0</v>
      </c>
      <c r="D42" s="126"/>
      <c r="E42" s="32">
        <v>0</v>
      </c>
      <c r="F42" s="32">
        <v>0</v>
      </c>
      <c r="G42" s="32">
        <f t="shared" si="4"/>
        <v>0</v>
      </c>
      <c r="H42" s="21">
        <v>0</v>
      </c>
      <c r="I42" s="21" t="e">
        <f t="shared" si="2"/>
        <v>#DIV/0!</v>
      </c>
      <c r="J42" s="21">
        <v>0</v>
      </c>
      <c r="K42" s="21" t="e">
        <f t="shared" si="5"/>
        <v>#DIV/0!</v>
      </c>
      <c r="L42" s="21">
        <v>0</v>
      </c>
      <c r="M42" s="21">
        <v>0</v>
      </c>
      <c r="N42" s="43">
        <f t="shared" si="0"/>
        <v>0</v>
      </c>
      <c r="O42" s="32">
        <f t="shared" si="1"/>
        <v>0</v>
      </c>
      <c r="P42" s="39"/>
    </row>
    <row r="43" spans="1:16" x14ac:dyDescent="0.2">
      <c r="A43" s="16" t="s">
        <v>88</v>
      </c>
      <c r="B43" s="16" t="s">
        <v>67</v>
      </c>
      <c r="C43" s="16">
        <v>0.12000000104308128</v>
      </c>
      <c r="D43" s="16"/>
      <c r="E43" s="32">
        <v>467913.02</v>
      </c>
      <c r="F43" s="32">
        <v>0</v>
      </c>
      <c r="G43" s="32">
        <f t="shared" si="4"/>
        <v>467913.14000000106</v>
      </c>
      <c r="H43" s="21">
        <v>467913.02</v>
      </c>
      <c r="I43" s="21">
        <f t="shared" si="2"/>
        <v>100</v>
      </c>
      <c r="J43" s="21">
        <v>467913.02</v>
      </c>
      <c r="K43" s="21">
        <f t="shared" si="5"/>
        <v>100</v>
      </c>
      <c r="L43" s="21">
        <v>59516.78</v>
      </c>
      <c r="M43" s="21">
        <v>59516.66</v>
      </c>
      <c r="N43" s="43">
        <f t="shared" si="0"/>
        <v>0.12000000104308128</v>
      </c>
      <c r="O43" s="32">
        <f t="shared" si="1"/>
        <v>467913.02</v>
      </c>
      <c r="P43" s="39"/>
    </row>
    <row r="44" spans="1:16" x14ac:dyDescent="0.2">
      <c r="A44" s="16" t="s">
        <v>89</v>
      </c>
      <c r="B44" s="16" t="s">
        <v>68</v>
      </c>
      <c r="C44" s="16">
        <v>0</v>
      </c>
      <c r="D44" s="16"/>
      <c r="E44" s="32">
        <v>0</v>
      </c>
      <c r="F44" s="32">
        <v>0</v>
      </c>
      <c r="G44" s="32">
        <f t="shared" si="4"/>
        <v>0</v>
      </c>
      <c r="H44" s="21">
        <v>0</v>
      </c>
      <c r="I44" s="21" t="e">
        <f t="shared" si="2"/>
        <v>#DIV/0!</v>
      </c>
      <c r="J44" s="21">
        <v>0</v>
      </c>
      <c r="K44" s="21" t="e">
        <f t="shared" si="5"/>
        <v>#DIV/0!</v>
      </c>
      <c r="L44" s="21">
        <v>0</v>
      </c>
      <c r="M44" s="21">
        <v>0</v>
      </c>
      <c r="N44" s="43">
        <f t="shared" si="0"/>
        <v>0</v>
      </c>
      <c r="O44" s="32">
        <f t="shared" si="1"/>
        <v>0</v>
      </c>
      <c r="P44" s="39"/>
    </row>
    <row r="45" spans="1:16" ht="12" thickBot="1" x14ac:dyDescent="0.25">
      <c r="A45" s="16" t="s">
        <v>91</v>
      </c>
      <c r="B45" s="16" t="s">
        <v>76</v>
      </c>
      <c r="C45" s="16">
        <v>0</v>
      </c>
      <c r="D45" s="16"/>
      <c r="E45" s="32">
        <v>17064.689999999999</v>
      </c>
      <c r="F45" s="32">
        <v>0</v>
      </c>
      <c r="G45" s="32">
        <f t="shared" si="4"/>
        <v>17064.689999999999</v>
      </c>
      <c r="H45" s="21">
        <v>17064.689999999999</v>
      </c>
      <c r="I45" s="21">
        <f t="shared" si="2"/>
        <v>100</v>
      </c>
      <c r="J45" s="21">
        <v>17064.689999999999</v>
      </c>
      <c r="K45" s="21">
        <f t="shared" si="5"/>
        <v>100</v>
      </c>
      <c r="L45" s="21">
        <v>0</v>
      </c>
      <c r="M45" s="21">
        <v>0</v>
      </c>
      <c r="N45" s="43">
        <f t="shared" si="0"/>
        <v>0</v>
      </c>
      <c r="O45" s="32">
        <f t="shared" si="1"/>
        <v>17064.689999999999</v>
      </c>
      <c r="P45" s="39"/>
    </row>
    <row r="46" spans="1:16" ht="12" thickBot="1" x14ac:dyDescent="0.25">
      <c r="A46" s="4"/>
      <c r="B46" s="19" t="s">
        <v>28</v>
      </c>
      <c r="C46" s="22">
        <v>7758569.1399999997</v>
      </c>
      <c r="D46" s="22">
        <f t="shared" ref="D46" si="6">D11+D12+D13+D15+D21+D22+D23+D24+D25+D26+D28+D29+D30+D31+D32+D33+D34+D35+D36+D37+D38+D39+D42+D40+D43+D44+D27+D41</f>
        <v>0</v>
      </c>
      <c r="E46" s="38">
        <f>E11+E12+E13+E15+E21+E22+E23+E24+E25+E26+E28+E29+E30+E31+E32+E33+E34+E35+E36+E37+E38+E39+E42+E40+E43+E44+E27+E41+E45</f>
        <v>16813983.389999997</v>
      </c>
      <c r="F46" s="38">
        <f>F11+F12+F13+F15+F21+F22+F23+F24+F25+F26+F28+F29+F30+F31+F32+F33+F34+F35+F36+F37+F38+F39+F42+F40+F43+F44+F27+F41+F45</f>
        <v>85016.320000000022</v>
      </c>
      <c r="G46" s="38">
        <f>G11+G12+G13+G15+G21+G22+G23+G24+G25+G26+G28+G29+G30+G31+G32+G33+G34+G35+G36+G37+G38+G39+G42+G40+G43+G44+G27+G41+G45</f>
        <v>24437939.779999994</v>
      </c>
      <c r="H46" s="38">
        <f>H11+H12+H13+H15+H21+H22+H23+H24+H25+H26+H28+H29+H30+H31+H32+H33+H34+H35+H36+H37+H38+H39+H42+H40+H43+H44+H27+H41+H45</f>
        <v>14589321.910000002</v>
      </c>
      <c r="I46" s="44">
        <f t="shared" si="2"/>
        <v>86.332458490822745</v>
      </c>
      <c r="J46" s="38">
        <f>J11+J12+J13+J15+J21+J22+J23+J24+J25+J26+J28+J29+J30+J31+J32+J33+J34+J35+J36+J37+J38+J39+J42+J40+J43+J44+J27+J41+J45</f>
        <v>13141828.23</v>
      </c>
      <c r="K46" s="44">
        <f t="shared" si="5"/>
        <v>77.766900145121085</v>
      </c>
      <c r="L46" s="38">
        <f>L11+L12+L13+L15+L21+L22+L23+L24+L25+L26+L28+L29+L30+L31+L32+L33+L34+L35+L36+L37+L38+L39+L42+L40+L43+L44+L27+L41+L45</f>
        <v>10104561.26</v>
      </c>
      <c r="M46" s="38">
        <f>M11+M12+M13+M15+M21+M22+M23+M24+M25+M26+M28+M29+M30+M31+M32+M33+M34+M35+M36+M37+M38+M39+M42+M40+M43+M44+M27+M41+M45</f>
        <v>635271.15</v>
      </c>
      <c r="N46" s="44">
        <f>N11+N12+N13+N15+N21+N22+N23+N24+N25+N26+N28+N29+N30+N31+N32+N33+N34+N35+N36+N37+N38+N39+N42+N40+N43+N44+N27+N41+N45</f>
        <v>9848617.8699999992</v>
      </c>
      <c r="O46" s="32">
        <f t="shared" si="1"/>
        <v>16898999.709999997</v>
      </c>
      <c r="P46" s="39"/>
    </row>
    <row r="47" spans="1:16" x14ac:dyDescent="0.2">
      <c r="A47" s="2"/>
      <c r="B47" s="2"/>
      <c r="C47" s="2"/>
      <c r="D47" s="2"/>
      <c r="G47" s="18"/>
      <c r="J47" s="39"/>
      <c r="K47" s="39"/>
      <c r="P47" s="39"/>
    </row>
    <row r="48" spans="1:16" x14ac:dyDescent="0.2">
      <c r="A48" s="2"/>
      <c r="B48" s="34" t="s">
        <v>97</v>
      </c>
      <c r="C48" s="37" t="s">
        <v>93</v>
      </c>
      <c r="D48" s="37"/>
      <c r="I48" s="2"/>
      <c r="J48" s="40"/>
      <c r="K48" s="41"/>
    </row>
    <row r="49" spans="1:4" x14ac:dyDescent="0.2">
      <c r="A49" s="2"/>
      <c r="B49" s="2"/>
      <c r="C49" s="2"/>
      <c r="D49" s="2"/>
    </row>
    <row r="50" spans="1:4" x14ac:dyDescent="0.2">
      <c r="A50" s="2"/>
      <c r="B50" s="2"/>
      <c r="C50" s="2"/>
      <c r="D50" s="2"/>
    </row>
    <row r="51" spans="1:4" x14ac:dyDescent="0.2">
      <c r="A51" s="2"/>
      <c r="B51" s="2"/>
      <c r="C51" s="2"/>
      <c r="D51" s="2"/>
    </row>
    <row r="52" spans="1:4" x14ac:dyDescent="0.2">
      <c r="A52" s="2"/>
      <c r="B52" s="2"/>
      <c r="C52" s="2"/>
      <c r="D52" s="2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6"/>
  <sheetViews>
    <sheetView topLeftCell="A4" workbookViewId="0">
      <selection activeCell="N20" sqref="N20"/>
    </sheetView>
  </sheetViews>
  <sheetFormatPr defaultRowHeight="14.25" x14ac:dyDescent="0.2"/>
  <cols>
    <col min="1" max="1" width="9.140625" style="56"/>
    <col min="2" max="2" width="42.42578125" style="56" customWidth="1"/>
    <col min="3" max="3" width="13.140625" style="56" bestFit="1" customWidth="1"/>
    <col min="4" max="4" width="9.28515625" style="56" bestFit="1" customWidth="1"/>
    <col min="5" max="5" width="14.28515625" style="56" bestFit="1" customWidth="1"/>
    <col min="6" max="6" width="12.140625" style="56" bestFit="1" customWidth="1"/>
    <col min="7" max="8" width="14.28515625" style="56" bestFit="1" customWidth="1"/>
    <col min="9" max="9" width="13.85546875" style="56" customWidth="1"/>
    <col min="10" max="10" width="14.28515625" style="56" bestFit="1" customWidth="1"/>
    <col min="11" max="11" width="13" style="56" customWidth="1"/>
    <col min="12" max="12" width="13.140625" style="56" bestFit="1" customWidth="1"/>
    <col min="13" max="13" width="11.28515625" style="56" bestFit="1" customWidth="1"/>
    <col min="14" max="14" width="13.140625" style="56" bestFit="1" customWidth="1"/>
    <col min="15" max="15" width="14.28515625" style="56" bestFit="1" customWidth="1"/>
    <col min="16" max="16" width="15.28515625" style="56" customWidth="1"/>
    <col min="17" max="17" width="16" style="56" customWidth="1"/>
    <col min="18" max="18" width="14.140625" style="56" customWidth="1"/>
    <col min="19" max="16384" width="9.140625" style="56"/>
  </cols>
  <sheetData>
    <row r="1" spans="1:18" ht="15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15" x14ac:dyDescent="0.25">
      <c r="A2" s="55"/>
      <c r="B2" s="24" t="s">
        <v>127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ht="15" x14ac:dyDescent="0.25">
      <c r="A3" s="55"/>
      <c r="B3" s="24" t="s">
        <v>126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24" t="s">
        <v>103</v>
      </c>
      <c r="N3" s="55"/>
      <c r="O3" s="55"/>
      <c r="P3" s="55"/>
      <c r="Q3" s="55"/>
      <c r="R3" s="55"/>
    </row>
    <row r="4" spans="1:18" ht="15.75" thickBot="1" x14ac:dyDescent="0.3">
      <c r="A4" s="57"/>
      <c r="B4" s="57"/>
      <c r="C4" s="57"/>
      <c r="D4" s="57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18" s="81" customFormat="1" x14ac:dyDescent="0.2">
      <c r="A5" s="74"/>
      <c r="B5" s="75"/>
      <c r="C5" s="76" t="s">
        <v>6</v>
      </c>
      <c r="D5" s="75" t="s">
        <v>98</v>
      </c>
      <c r="E5" s="75" t="s">
        <v>0</v>
      </c>
      <c r="F5" s="76" t="s">
        <v>1</v>
      </c>
      <c r="G5" s="75" t="s">
        <v>2</v>
      </c>
      <c r="H5" s="76" t="s">
        <v>2</v>
      </c>
      <c r="I5" s="75" t="s">
        <v>31</v>
      </c>
      <c r="J5" s="77" t="s">
        <v>30</v>
      </c>
      <c r="K5" s="75" t="s">
        <v>31</v>
      </c>
      <c r="L5" s="76" t="s">
        <v>38</v>
      </c>
      <c r="M5" s="76" t="s">
        <v>42</v>
      </c>
      <c r="N5" s="78" t="s">
        <v>6</v>
      </c>
      <c r="O5" s="79"/>
      <c r="P5" s="80"/>
      <c r="Q5" s="80"/>
      <c r="R5" s="80"/>
    </row>
    <row r="6" spans="1:18" s="81" customFormat="1" x14ac:dyDescent="0.2">
      <c r="A6" s="82" t="s">
        <v>3</v>
      </c>
      <c r="B6" s="83"/>
      <c r="C6" s="84" t="s">
        <v>123</v>
      </c>
      <c r="D6" s="83" t="s">
        <v>99</v>
      </c>
      <c r="E6" s="83" t="s">
        <v>7</v>
      </c>
      <c r="F6" s="84" t="s">
        <v>11</v>
      </c>
      <c r="G6" s="83" t="s">
        <v>9</v>
      </c>
      <c r="H6" s="84" t="s">
        <v>30</v>
      </c>
      <c r="I6" s="83" t="s">
        <v>32</v>
      </c>
      <c r="J6" s="85" t="s">
        <v>35</v>
      </c>
      <c r="K6" s="83" t="s">
        <v>32</v>
      </c>
      <c r="L6" s="84" t="s">
        <v>39</v>
      </c>
      <c r="M6" s="84" t="s">
        <v>43</v>
      </c>
      <c r="N6" s="86" t="s">
        <v>131</v>
      </c>
      <c r="O6" s="84"/>
      <c r="P6" s="80"/>
      <c r="Q6" s="80"/>
      <c r="R6" s="80"/>
    </row>
    <row r="7" spans="1:18" s="81" customFormat="1" x14ac:dyDescent="0.2">
      <c r="A7" s="82" t="s">
        <v>4</v>
      </c>
      <c r="B7" s="83" t="s">
        <v>5</v>
      </c>
      <c r="C7" s="84"/>
      <c r="D7" s="83" t="s">
        <v>100</v>
      </c>
      <c r="E7" s="83" t="s">
        <v>8</v>
      </c>
      <c r="F7" s="84">
        <v>2018</v>
      </c>
      <c r="G7" s="83"/>
      <c r="H7" s="84">
        <v>2018</v>
      </c>
      <c r="I7" s="83" t="s">
        <v>128</v>
      </c>
      <c r="J7" s="85" t="s">
        <v>36</v>
      </c>
      <c r="K7" s="83" t="s">
        <v>130</v>
      </c>
      <c r="L7" s="84" t="s">
        <v>40</v>
      </c>
      <c r="M7" s="84" t="s">
        <v>44</v>
      </c>
      <c r="N7" s="83"/>
      <c r="O7" s="84"/>
      <c r="P7" s="80"/>
      <c r="Q7" s="80"/>
      <c r="R7" s="80"/>
    </row>
    <row r="8" spans="1:18" s="81" customFormat="1" x14ac:dyDescent="0.2">
      <c r="A8" s="82"/>
      <c r="B8" s="83"/>
      <c r="C8" s="84"/>
      <c r="D8" s="83">
        <v>2017</v>
      </c>
      <c r="E8" s="83" t="s">
        <v>10</v>
      </c>
      <c r="F8" s="84"/>
      <c r="G8" s="83"/>
      <c r="H8" s="84"/>
      <c r="I8" s="83" t="s">
        <v>33</v>
      </c>
      <c r="J8" s="85" t="s">
        <v>129</v>
      </c>
      <c r="K8" s="83" t="s">
        <v>37</v>
      </c>
      <c r="L8" s="84" t="s">
        <v>41</v>
      </c>
      <c r="M8" s="84"/>
      <c r="N8" s="83"/>
      <c r="O8" s="84" t="s">
        <v>132</v>
      </c>
      <c r="P8" s="80"/>
      <c r="Q8" s="80"/>
      <c r="R8" s="80"/>
    </row>
    <row r="9" spans="1:18" s="81" customFormat="1" ht="15" thickBot="1" x14ac:dyDescent="0.25">
      <c r="A9" s="82"/>
      <c r="B9" s="87"/>
      <c r="C9" s="88"/>
      <c r="D9" s="87"/>
      <c r="E9" s="87">
        <v>2018</v>
      </c>
      <c r="F9" s="88"/>
      <c r="G9" s="87"/>
      <c r="H9" s="88"/>
      <c r="I9" s="87" t="s">
        <v>34</v>
      </c>
      <c r="J9" s="89" t="s">
        <v>121</v>
      </c>
      <c r="K9" s="87" t="s">
        <v>34</v>
      </c>
      <c r="L9" s="88" t="s">
        <v>131</v>
      </c>
      <c r="M9" s="88"/>
      <c r="N9" s="87"/>
      <c r="O9" s="90"/>
      <c r="P9" s="91" t="s">
        <v>105</v>
      </c>
      <c r="Q9" s="91" t="s">
        <v>106</v>
      </c>
      <c r="R9" s="91"/>
    </row>
    <row r="10" spans="1:18" s="81" customFormat="1" ht="15" thickBot="1" x14ac:dyDescent="0.25">
      <c r="A10" s="92"/>
      <c r="B10" s="93">
        <v>1</v>
      </c>
      <c r="C10" s="92">
        <v>2</v>
      </c>
      <c r="D10" s="92" t="s">
        <v>101</v>
      </c>
      <c r="E10" s="94">
        <v>3</v>
      </c>
      <c r="F10" s="94">
        <v>4</v>
      </c>
      <c r="G10" s="92" t="s">
        <v>102</v>
      </c>
      <c r="H10" s="95">
        <v>6</v>
      </c>
      <c r="I10" s="92">
        <v>7</v>
      </c>
      <c r="J10" s="96">
        <v>8</v>
      </c>
      <c r="K10" s="92">
        <v>9</v>
      </c>
      <c r="L10" s="92">
        <v>10</v>
      </c>
      <c r="M10" s="97">
        <v>11</v>
      </c>
      <c r="N10" s="92" t="s">
        <v>29</v>
      </c>
      <c r="O10" s="98" t="s">
        <v>116</v>
      </c>
      <c r="P10" s="99" t="s">
        <v>94</v>
      </c>
      <c r="Q10" s="99" t="s">
        <v>95</v>
      </c>
      <c r="R10" s="99" t="s">
        <v>96</v>
      </c>
    </row>
    <row r="11" spans="1:18" ht="15" x14ac:dyDescent="0.25">
      <c r="A11" s="58" t="s">
        <v>45</v>
      </c>
      <c r="B11" s="58" t="s">
        <v>12</v>
      </c>
      <c r="C11" s="58">
        <v>600</v>
      </c>
      <c r="D11" s="58"/>
      <c r="E11" s="59">
        <v>5000</v>
      </c>
      <c r="F11" s="59"/>
      <c r="G11" s="59">
        <f>C11+E11+F11+D11</f>
        <v>5600</v>
      </c>
      <c r="H11" s="60">
        <v>5691.71</v>
      </c>
      <c r="I11" s="60">
        <f>H11/(E11+F11)*100</f>
        <v>113.8342</v>
      </c>
      <c r="J11" s="60">
        <v>5691.71</v>
      </c>
      <c r="K11" s="60">
        <f>J11/(E11+F11)*100</f>
        <v>113.8342</v>
      </c>
      <c r="L11" s="60">
        <f t="shared" ref="L11:L45" si="0">N11+M11</f>
        <v>-183.42000000000002</v>
      </c>
      <c r="M11" s="60">
        <v>-91.71</v>
      </c>
      <c r="N11" s="61">
        <f t="shared" ref="N11:N45" si="1">G11-H11</f>
        <v>-91.710000000000036</v>
      </c>
      <c r="O11" s="59">
        <f>E11+F11</f>
        <v>5000</v>
      </c>
      <c r="P11" s="62"/>
      <c r="Q11" s="62"/>
      <c r="R11" s="62"/>
    </row>
    <row r="12" spans="1:18" ht="15" x14ac:dyDescent="0.25">
      <c r="A12" s="58" t="s">
        <v>46</v>
      </c>
      <c r="B12" s="58" t="s">
        <v>13</v>
      </c>
      <c r="C12" s="58">
        <v>3289874.1</v>
      </c>
      <c r="D12" s="58"/>
      <c r="E12" s="59">
        <v>8007404.54</v>
      </c>
      <c r="F12" s="59">
        <v>59046.49</v>
      </c>
      <c r="G12" s="59">
        <f>C12+E12+F12+D12</f>
        <v>11356325.130000001</v>
      </c>
      <c r="H12" s="60">
        <v>8670182.7100000009</v>
      </c>
      <c r="I12" s="60">
        <f>H12/(E12+F12)*100</f>
        <v>107.48447709847437</v>
      </c>
      <c r="J12" s="60">
        <v>7113651.7699999996</v>
      </c>
      <c r="K12" s="60">
        <f>J12/(E12+F12)*100</f>
        <v>88.188123172676086</v>
      </c>
      <c r="L12" s="60">
        <f t="shared" si="0"/>
        <v>2718689.42</v>
      </c>
      <c r="M12" s="60">
        <v>32547</v>
      </c>
      <c r="N12" s="61">
        <f t="shared" si="1"/>
        <v>2686142.42</v>
      </c>
      <c r="O12" s="59">
        <f>E12+F12</f>
        <v>8066451.0300000003</v>
      </c>
      <c r="P12" s="62"/>
      <c r="Q12" s="62"/>
      <c r="R12" s="62"/>
    </row>
    <row r="13" spans="1:18" ht="15" x14ac:dyDescent="0.25">
      <c r="A13" s="58" t="s">
        <v>47</v>
      </c>
      <c r="B13" s="58" t="s">
        <v>14</v>
      </c>
      <c r="C13" s="63">
        <v>150427.07</v>
      </c>
      <c r="D13" s="63"/>
      <c r="E13" s="59">
        <v>2985442.52</v>
      </c>
      <c r="F13" s="59">
        <v>12716.77</v>
      </c>
      <c r="G13" s="59">
        <f>C13+E13+F13+D13</f>
        <v>3148586.36</v>
      </c>
      <c r="H13" s="60">
        <v>2974408.99</v>
      </c>
      <c r="I13" s="60">
        <f>H13/(E13+F13)*100</f>
        <v>99.207837286056943</v>
      </c>
      <c r="J13" s="60">
        <v>2972694.09</v>
      </c>
      <c r="K13" s="60">
        <f>J13/(E13+F13)*100</f>
        <v>99.15063885748377</v>
      </c>
      <c r="L13" s="60">
        <f t="shared" si="0"/>
        <v>177775.56999999966</v>
      </c>
      <c r="M13" s="60">
        <v>3598.2</v>
      </c>
      <c r="N13" s="61">
        <f t="shared" si="1"/>
        <v>174177.36999999965</v>
      </c>
      <c r="O13" s="59">
        <f t="shared" ref="O13:O46" si="2">E13+F13</f>
        <v>2998159.29</v>
      </c>
      <c r="P13" s="62"/>
      <c r="Q13" s="62"/>
      <c r="R13" s="62"/>
    </row>
    <row r="14" spans="1:18" ht="15" x14ac:dyDescent="0.25">
      <c r="A14" s="58" t="s">
        <v>48</v>
      </c>
      <c r="B14" s="58" t="s">
        <v>73</v>
      </c>
      <c r="C14" s="58">
        <v>0</v>
      </c>
      <c r="D14" s="58"/>
      <c r="E14" s="59"/>
      <c r="F14" s="59"/>
      <c r="G14" s="59">
        <f>C14+E14+F14+D14</f>
        <v>0</v>
      </c>
      <c r="H14" s="60"/>
      <c r="I14" s="60"/>
      <c r="J14" s="60">
        <v>0</v>
      </c>
      <c r="K14" s="60" t="e">
        <f>J14/(E14+F14)*100</f>
        <v>#DIV/0!</v>
      </c>
      <c r="L14" s="60">
        <f t="shared" si="0"/>
        <v>0</v>
      </c>
      <c r="M14" s="60">
        <v>0</v>
      </c>
      <c r="N14" s="61">
        <f t="shared" si="1"/>
        <v>0</v>
      </c>
      <c r="O14" s="59">
        <f t="shared" si="2"/>
        <v>0</v>
      </c>
      <c r="P14" s="62"/>
      <c r="Q14" s="62"/>
      <c r="R14" s="62"/>
    </row>
    <row r="15" spans="1:18" ht="15" x14ac:dyDescent="0.25">
      <c r="A15" s="58" t="s">
        <v>92</v>
      </c>
      <c r="B15" s="58" t="s">
        <v>69</v>
      </c>
      <c r="C15" s="63">
        <v>1624361.77</v>
      </c>
      <c r="D15" s="63"/>
      <c r="E15" s="64">
        <f>E17+E18+E19</f>
        <v>7842011.6000000006</v>
      </c>
      <c r="F15" s="59">
        <v>-29990.35</v>
      </c>
      <c r="G15" s="59">
        <f>C15+E15+F15+D15</f>
        <v>9436383.0200000014</v>
      </c>
      <c r="H15" s="60">
        <f>H17+H18+H19+H20</f>
        <v>7613451.1600000011</v>
      </c>
      <c r="I15" s="60">
        <f>H15/(E15+F15)*100</f>
        <v>97.458147083253266</v>
      </c>
      <c r="J15" s="60">
        <f>J17+J18+J19+J20</f>
        <v>7288667.6000000006</v>
      </c>
      <c r="K15" s="60">
        <f>J15/(E15+F15)*100</f>
        <v>93.300662744612978</v>
      </c>
      <c r="L15" s="60">
        <f t="shared" si="0"/>
        <v>1974108.6000000003</v>
      </c>
      <c r="M15" s="60">
        <v>151176.74</v>
      </c>
      <c r="N15" s="61">
        <f t="shared" si="1"/>
        <v>1822931.8600000003</v>
      </c>
      <c r="O15" s="59">
        <f t="shared" si="2"/>
        <v>7812021.2500000009</v>
      </c>
      <c r="P15" s="62"/>
      <c r="Q15" s="62"/>
      <c r="R15" s="62"/>
    </row>
    <row r="16" spans="1:18" ht="15" x14ac:dyDescent="0.25">
      <c r="A16" s="58"/>
      <c r="B16" s="58" t="s">
        <v>70</v>
      </c>
      <c r="C16" s="58">
        <v>0</v>
      </c>
      <c r="D16" s="58"/>
      <c r="E16" s="59"/>
      <c r="F16" s="59"/>
      <c r="G16" s="59">
        <f>G176</f>
        <v>0</v>
      </c>
      <c r="H16" s="60"/>
      <c r="I16" s="60"/>
      <c r="J16" s="60"/>
      <c r="K16" s="60"/>
      <c r="L16" s="60">
        <f t="shared" si="0"/>
        <v>0</v>
      </c>
      <c r="M16" s="60"/>
      <c r="N16" s="61">
        <f t="shared" si="1"/>
        <v>0</v>
      </c>
      <c r="O16" s="59">
        <f t="shared" si="2"/>
        <v>0</v>
      </c>
      <c r="P16" s="62"/>
      <c r="Q16" s="62"/>
      <c r="R16" s="62"/>
    </row>
    <row r="17" spans="1:18" ht="15" x14ac:dyDescent="0.25">
      <c r="A17" s="58"/>
      <c r="B17" s="65" t="s">
        <v>125</v>
      </c>
      <c r="C17" s="65">
        <v>492721.07</v>
      </c>
      <c r="D17" s="65"/>
      <c r="E17" s="59">
        <v>2434871.62</v>
      </c>
      <c r="F17" s="59">
        <v>-16141.34</v>
      </c>
      <c r="G17" s="59">
        <f>C17+E17+F17+D17</f>
        <v>2911451.35</v>
      </c>
      <c r="H17" s="60">
        <v>2491397.4500000002</v>
      </c>
      <c r="I17" s="60">
        <f t="shared" ref="I17:I46" si="3">H17/(E17+F17)*100</f>
        <v>103.00435193625641</v>
      </c>
      <c r="J17" s="60">
        <v>2324056.98</v>
      </c>
      <c r="K17" s="60">
        <f t="shared" ref="K17:K32" si="4">J17/(E17+F17)*100</f>
        <v>96.085826485787393</v>
      </c>
      <c r="L17" s="60">
        <f t="shared" si="0"/>
        <v>420053.89999999991</v>
      </c>
      <c r="M17" s="60"/>
      <c r="N17" s="61">
        <f t="shared" si="1"/>
        <v>420053.89999999991</v>
      </c>
      <c r="O17" s="59">
        <f t="shared" si="2"/>
        <v>2418730.2800000003</v>
      </c>
      <c r="P17" s="62"/>
      <c r="Q17" s="62"/>
      <c r="R17" s="62"/>
    </row>
    <row r="18" spans="1:18" ht="15" x14ac:dyDescent="0.25">
      <c r="A18" s="58"/>
      <c r="B18" s="65" t="s">
        <v>16</v>
      </c>
      <c r="C18" s="65">
        <v>1044271.43</v>
      </c>
      <c r="D18" s="65"/>
      <c r="E18" s="59">
        <v>4733742.37</v>
      </c>
      <c r="F18" s="59">
        <v>-26233.84</v>
      </c>
      <c r="G18" s="59">
        <f>C18+E18+F18+D18</f>
        <v>5751779.96</v>
      </c>
      <c r="H18" s="60">
        <v>4507746.95</v>
      </c>
      <c r="I18" s="60">
        <f t="shared" si="3"/>
        <v>95.756532808661746</v>
      </c>
      <c r="J18" s="60">
        <v>4312015.68</v>
      </c>
      <c r="K18" s="60">
        <f t="shared" si="4"/>
        <v>91.598680119651306</v>
      </c>
      <c r="L18" s="60">
        <f t="shared" si="0"/>
        <v>1244033.0099999998</v>
      </c>
      <c r="M18" s="60"/>
      <c r="N18" s="61">
        <f t="shared" si="1"/>
        <v>1244033.0099999998</v>
      </c>
      <c r="O18" s="59">
        <f t="shared" si="2"/>
        <v>4707508.53</v>
      </c>
      <c r="P18" s="62"/>
      <c r="Q18" s="62"/>
      <c r="R18" s="62"/>
    </row>
    <row r="19" spans="1:18" ht="15" x14ac:dyDescent="0.25">
      <c r="A19" s="58"/>
      <c r="B19" s="65" t="s">
        <v>71</v>
      </c>
      <c r="C19" s="65">
        <v>271295.23</v>
      </c>
      <c r="D19" s="65"/>
      <c r="E19" s="59">
        <v>673397.61</v>
      </c>
      <c r="F19" s="59">
        <v>12384.83</v>
      </c>
      <c r="G19" s="59">
        <f>C19+E19+F19+D19</f>
        <v>957077.66999999993</v>
      </c>
      <c r="H19" s="60">
        <v>647055.98</v>
      </c>
      <c r="I19" s="60">
        <f t="shared" si="3"/>
        <v>94.352952519460842</v>
      </c>
      <c r="J19" s="60">
        <v>635359.78</v>
      </c>
      <c r="K19" s="60">
        <f t="shared" si="4"/>
        <v>92.647426201230829</v>
      </c>
      <c r="L19" s="60">
        <f t="shared" si="0"/>
        <v>310021.68999999994</v>
      </c>
      <c r="M19" s="60"/>
      <c r="N19" s="61">
        <f t="shared" si="1"/>
        <v>310021.68999999994</v>
      </c>
      <c r="O19" s="59">
        <f t="shared" si="2"/>
        <v>685782.44</v>
      </c>
      <c r="P19" s="62"/>
      <c r="Q19" s="62"/>
      <c r="R19" s="62"/>
    </row>
    <row r="20" spans="1:18" ht="15" x14ac:dyDescent="0.25">
      <c r="A20" s="58"/>
      <c r="B20" s="65" t="s">
        <v>17</v>
      </c>
      <c r="C20" s="65">
        <v>-183925.96</v>
      </c>
      <c r="D20" s="65"/>
      <c r="E20" s="59"/>
      <c r="F20" s="59"/>
      <c r="G20" s="59">
        <f>C20+E20+F20</f>
        <v>-183925.96</v>
      </c>
      <c r="H20" s="60">
        <v>-32749.22</v>
      </c>
      <c r="I20" s="60" t="e">
        <f t="shared" si="3"/>
        <v>#DIV/0!</v>
      </c>
      <c r="J20" s="60">
        <v>17235.16</v>
      </c>
      <c r="K20" s="60" t="e">
        <f t="shared" si="4"/>
        <v>#DIV/0!</v>
      </c>
      <c r="L20" s="60"/>
      <c r="M20" s="60"/>
      <c r="N20" s="61">
        <f t="shared" si="1"/>
        <v>-151176.74</v>
      </c>
      <c r="O20" s="59">
        <f t="shared" si="2"/>
        <v>0</v>
      </c>
      <c r="P20" s="62"/>
      <c r="Q20" s="62"/>
      <c r="R20" s="62"/>
    </row>
    <row r="21" spans="1:18" ht="15" x14ac:dyDescent="0.25">
      <c r="A21" s="58" t="s">
        <v>49</v>
      </c>
      <c r="B21" s="58" t="s">
        <v>18</v>
      </c>
      <c r="C21" s="58">
        <v>61189.42</v>
      </c>
      <c r="D21" s="58"/>
      <c r="E21" s="59">
        <v>944330.32</v>
      </c>
      <c r="F21" s="59">
        <v>2169.62</v>
      </c>
      <c r="G21" s="59">
        <f>C21+E21+F21+D21</f>
        <v>1007689.36</v>
      </c>
      <c r="H21" s="60">
        <v>924751.73</v>
      </c>
      <c r="I21" s="60">
        <f t="shared" si="3"/>
        <v>97.70224919401474</v>
      </c>
      <c r="J21" s="60">
        <v>912776.7</v>
      </c>
      <c r="K21" s="60">
        <f t="shared" si="4"/>
        <v>96.437058411223987</v>
      </c>
      <c r="L21" s="60">
        <f t="shared" si="0"/>
        <v>85154.260000000009</v>
      </c>
      <c r="M21" s="60">
        <v>2216.63</v>
      </c>
      <c r="N21" s="61">
        <f t="shared" si="1"/>
        <v>82937.63</v>
      </c>
      <c r="O21" s="59">
        <f t="shared" si="2"/>
        <v>946499.94</v>
      </c>
      <c r="P21" s="62"/>
      <c r="Q21" s="62"/>
      <c r="R21" s="62"/>
    </row>
    <row r="22" spans="1:18" ht="15" x14ac:dyDescent="0.25">
      <c r="A22" s="58" t="s">
        <v>50</v>
      </c>
      <c r="B22" s="58" t="s">
        <v>60</v>
      </c>
      <c r="C22" s="58">
        <v>6750.54</v>
      </c>
      <c r="D22" s="58"/>
      <c r="E22" s="59">
        <v>1213903.21</v>
      </c>
      <c r="F22" s="59"/>
      <c r="G22" s="59">
        <f t="shared" ref="G22:G45" si="5">C22+E22+F22+D22</f>
        <v>1220653.75</v>
      </c>
      <c r="H22" s="60">
        <v>1198750.54</v>
      </c>
      <c r="I22" s="60">
        <f t="shared" si="3"/>
        <v>98.751739852471445</v>
      </c>
      <c r="J22" s="60">
        <v>1192000</v>
      </c>
      <c r="K22" s="60">
        <f t="shared" si="4"/>
        <v>98.195637854850062</v>
      </c>
      <c r="L22" s="60">
        <f t="shared" si="0"/>
        <v>21903.209999999963</v>
      </c>
      <c r="M22" s="60"/>
      <c r="N22" s="61">
        <f t="shared" si="1"/>
        <v>21903.209999999963</v>
      </c>
      <c r="O22" s="59">
        <f t="shared" si="2"/>
        <v>1213903.21</v>
      </c>
      <c r="P22" s="62"/>
      <c r="Q22" s="62"/>
      <c r="R22" s="62"/>
    </row>
    <row r="23" spans="1:18" ht="15" x14ac:dyDescent="0.25">
      <c r="A23" s="59" t="s">
        <v>51</v>
      </c>
      <c r="B23" s="59" t="s">
        <v>19</v>
      </c>
      <c r="C23" s="59">
        <v>-4402.3500000000004</v>
      </c>
      <c r="D23" s="59"/>
      <c r="E23" s="59">
        <v>5.38</v>
      </c>
      <c r="F23" s="59"/>
      <c r="G23" s="59">
        <f t="shared" si="5"/>
        <v>-4396.97</v>
      </c>
      <c r="H23" s="60">
        <v>-4396.97</v>
      </c>
      <c r="I23" s="60">
        <f t="shared" si="3"/>
        <v>-81728.066914498151</v>
      </c>
      <c r="J23" s="60">
        <v>0</v>
      </c>
      <c r="K23" s="60">
        <f t="shared" si="4"/>
        <v>0</v>
      </c>
      <c r="L23" s="60">
        <f t="shared" si="0"/>
        <v>0</v>
      </c>
      <c r="M23" s="60">
        <v>0</v>
      </c>
      <c r="N23" s="61">
        <f>G23-H23</f>
        <v>0</v>
      </c>
      <c r="O23" s="59">
        <f t="shared" si="2"/>
        <v>5.38</v>
      </c>
      <c r="P23" s="62"/>
      <c r="Q23" s="62"/>
      <c r="R23" s="62"/>
    </row>
    <row r="24" spans="1:18" ht="15" x14ac:dyDescent="0.25">
      <c r="A24" s="58" t="s">
        <v>52</v>
      </c>
      <c r="B24" s="64" t="s">
        <v>20</v>
      </c>
      <c r="C24" s="58">
        <v>22.81</v>
      </c>
      <c r="D24" s="58"/>
      <c r="E24" s="59">
        <v>14058.84</v>
      </c>
      <c r="F24" s="59">
        <v>1.25</v>
      </c>
      <c r="G24" s="59">
        <f t="shared" si="5"/>
        <v>14082.9</v>
      </c>
      <c r="H24" s="60">
        <v>14060.09</v>
      </c>
      <c r="I24" s="60">
        <f t="shared" si="3"/>
        <v>100</v>
      </c>
      <c r="J24" s="60">
        <v>14060.09</v>
      </c>
      <c r="K24" s="60">
        <f t="shared" si="4"/>
        <v>100</v>
      </c>
      <c r="L24" s="60">
        <f t="shared" si="0"/>
        <v>22.809999999999491</v>
      </c>
      <c r="M24" s="60">
        <v>0</v>
      </c>
      <c r="N24" s="61">
        <f t="shared" si="1"/>
        <v>22.809999999999491</v>
      </c>
      <c r="O24" s="59">
        <f t="shared" si="2"/>
        <v>14060.09</v>
      </c>
      <c r="P24" s="62"/>
      <c r="Q24" s="62"/>
      <c r="R24" s="62"/>
    </row>
    <row r="25" spans="1:18" ht="15" x14ac:dyDescent="0.25">
      <c r="A25" s="58" t="s">
        <v>53</v>
      </c>
      <c r="B25" s="58" t="s">
        <v>61</v>
      </c>
      <c r="C25" s="58">
        <v>17225</v>
      </c>
      <c r="D25" s="58"/>
      <c r="E25" s="59">
        <v>1246469.5</v>
      </c>
      <c r="F25" s="59"/>
      <c r="G25" s="59">
        <f t="shared" si="5"/>
        <v>1263694.5</v>
      </c>
      <c r="H25" s="60">
        <v>1234969.5</v>
      </c>
      <c r="I25" s="60">
        <f t="shared" si="3"/>
        <v>99.077394192156333</v>
      </c>
      <c r="J25" s="60">
        <v>1231469.5</v>
      </c>
      <c r="K25" s="60">
        <f t="shared" si="4"/>
        <v>98.796601120203903</v>
      </c>
      <c r="L25" s="60">
        <f t="shared" si="0"/>
        <v>28725</v>
      </c>
      <c r="M25" s="73">
        <v>0</v>
      </c>
      <c r="N25" s="61">
        <f t="shared" si="1"/>
        <v>28725</v>
      </c>
      <c r="O25" s="59">
        <f t="shared" si="2"/>
        <v>1246469.5</v>
      </c>
      <c r="P25" s="62"/>
      <c r="Q25" s="62"/>
      <c r="R25" s="62"/>
    </row>
    <row r="26" spans="1:18" ht="15" x14ac:dyDescent="0.25">
      <c r="A26" s="58" t="s">
        <v>54</v>
      </c>
      <c r="B26" s="58" t="s">
        <v>112</v>
      </c>
      <c r="C26" s="58">
        <v>0</v>
      </c>
      <c r="D26" s="58"/>
      <c r="E26" s="64">
        <v>204482.48</v>
      </c>
      <c r="F26" s="59"/>
      <c r="G26" s="59">
        <f t="shared" si="5"/>
        <v>204482.48</v>
      </c>
      <c r="H26" s="60">
        <v>204482.48</v>
      </c>
      <c r="I26" s="60">
        <f t="shared" si="3"/>
        <v>100</v>
      </c>
      <c r="J26" s="60">
        <v>204482.48</v>
      </c>
      <c r="K26" s="60">
        <f t="shared" si="4"/>
        <v>100</v>
      </c>
      <c r="L26" s="60">
        <f t="shared" si="0"/>
        <v>0</v>
      </c>
      <c r="M26" s="73">
        <v>0</v>
      </c>
      <c r="N26" s="61">
        <f t="shared" si="1"/>
        <v>0</v>
      </c>
      <c r="O26" s="59">
        <f t="shared" si="2"/>
        <v>204482.48</v>
      </c>
      <c r="P26" s="62"/>
      <c r="Q26" s="62"/>
      <c r="R26" s="62"/>
    </row>
    <row r="27" spans="1:18" ht="15" x14ac:dyDescent="0.25">
      <c r="A27" s="58" t="s">
        <v>55</v>
      </c>
      <c r="B27" s="58" t="s">
        <v>90</v>
      </c>
      <c r="C27" s="58">
        <v>0</v>
      </c>
      <c r="D27" s="58"/>
      <c r="E27" s="59">
        <v>0</v>
      </c>
      <c r="F27" s="59"/>
      <c r="G27" s="59">
        <f t="shared" si="5"/>
        <v>0</v>
      </c>
      <c r="H27" s="60">
        <v>124486.86</v>
      </c>
      <c r="I27" s="60" t="e">
        <f t="shared" si="3"/>
        <v>#DIV/0!</v>
      </c>
      <c r="J27" s="60">
        <v>124486.86</v>
      </c>
      <c r="K27" s="60" t="e">
        <f t="shared" si="4"/>
        <v>#DIV/0!</v>
      </c>
      <c r="L27" s="60">
        <v>0</v>
      </c>
      <c r="M27" s="60">
        <v>0</v>
      </c>
      <c r="N27" s="61">
        <f t="shared" si="1"/>
        <v>-124486.86</v>
      </c>
      <c r="O27" s="59">
        <f t="shared" si="2"/>
        <v>0</v>
      </c>
      <c r="P27" s="62"/>
      <c r="Q27" s="62"/>
      <c r="R27" s="62"/>
    </row>
    <row r="28" spans="1:18" ht="15" x14ac:dyDescent="0.25">
      <c r="A28" s="58" t="s">
        <v>56</v>
      </c>
      <c r="B28" s="58" t="s">
        <v>21</v>
      </c>
      <c r="C28" s="58">
        <v>5692.73</v>
      </c>
      <c r="D28" s="58"/>
      <c r="E28" s="59">
        <v>231116.01</v>
      </c>
      <c r="F28" s="59">
        <v>448.14</v>
      </c>
      <c r="G28" s="59">
        <f t="shared" si="5"/>
        <v>237256.88000000003</v>
      </c>
      <c r="H28" s="60">
        <v>231718.71</v>
      </c>
      <c r="I28" s="60">
        <f t="shared" si="3"/>
        <v>100.06674608310482</v>
      </c>
      <c r="J28" s="60">
        <v>227984.11</v>
      </c>
      <c r="K28" s="60">
        <f t="shared" si="4"/>
        <v>98.453974848870146</v>
      </c>
      <c r="L28" s="60">
        <f t="shared" si="0"/>
        <v>6216.590000000042</v>
      </c>
      <c r="M28" s="73">
        <v>678.42</v>
      </c>
      <c r="N28" s="61">
        <f t="shared" si="1"/>
        <v>5538.1700000000419</v>
      </c>
      <c r="O28" s="59">
        <f t="shared" si="2"/>
        <v>231564.15000000002</v>
      </c>
      <c r="P28" s="62"/>
      <c r="Q28" s="62"/>
      <c r="R28" s="62"/>
    </row>
    <row r="29" spans="1:18" ht="15" x14ac:dyDescent="0.25">
      <c r="A29" s="58" t="s">
        <v>57</v>
      </c>
      <c r="B29" s="58" t="s">
        <v>22</v>
      </c>
      <c r="C29" s="58">
        <v>0</v>
      </c>
      <c r="D29" s="58"/>
      <c r="E29" s="59">
        <v>272.69</v>
      </c>
      <c r="F29" s="59"/>
      <c r="G29" s="59">
        <f t="shared" si="5"/>
        <v>272.69</v>
      </c>
      <c r="H29" s="73">
        <v>272.69</v>
      </c>
      <c r="I29" s="60">
        <f t="shared" si="3"/>
        <v>100</v>
      </c>
      <c r="J29" s="60">
        <v>272.69</v>
      </c>
      <c r="K29" s="60">
        <f t="shared" si="4"/>
        <v>100</v>
      </c>
      <c r="L29" s="60">
        <f t="shared" si="0"/>
        <v>0</v>
      </c>
      <c r="M29" s="60">
        <v>0</v>
      </c>
      <c r="N29" s="61">
        <f t="shared" si="1"/>
        <v>0</v>
      </c>
      <c r="O29" s="59">
        <f t="shared" si="2"/>
        <v>272.69</v>
      </c>
      <c r="P29" s="62"/>
      <c r="Q29" s="62"/>
      <c r="R29" s="62"/>
    </row>
    <row r="30" spans="1:18" ht="15" x14ac:dyDescent="0.25">
      <c r="A30" s="58" t="s">
        <v>58</v>
      </c>
      <c r="B30" s="66" t="s">
        <v>62</v>
      </c>
      <c r="C30" s="63">
        <v>1384945.54</v>
      </c>
      <c r="D30" s="63"/>
      <c r="E30" s="59">
        <v>2004425.53</v>
      </c>
      <c r="F30" s="59">
        <v>41785.760000000002</v>
      </c>
      <c r="G30" s="59">
        <f t="shared" si="5"/>
        <v>3431156.83</v>
      </c>
      <c r="H30" s="60">
        <v>1960209.79</v>
      </c>
      <c r="I30" s="60">
        <f t="shared" si="3"/>
        <v>95.797037167163708</v>
      </c>
      <c r="J30" s="60">
        <v>1938072.9</v>
      </c>
      <c r="K30" s="60">
        <f t="shared" si="4"/>
        <v>94.715189456314647</v>
      </c>
      <c r="L30" s="60">
        <f t="shared" si="0"/>
        <v>1475198.25</v>
      </c>
      <c r="M30" s="60">
        <v>4251.21</v>
      </c>
      <c r="N30" s="61">
        <f t="shared" si="1"/>
        <v>1470947.04</v>
      </c>
      <c r="O30" s="59">
        <f t="shared" si="2"/>
        <v>2046211.29</v>
      </c>
      <c r="P30" s="67">
        <v>0</v>
      </c>
      <c r="Q30" s="67">
        <v>0</v>
      </c>
      <c r="R30" s="67">
        <v>0</v>
      </c>
    </row>
    <row r="31" spans="1:18" ht="15" x14ac:dyDescent="0.25">
      <c r="A31" s="58" t="s">
        <v>59</v>
      </c>
      <c r="B31" s="66" t="s">
        <v>63</v>
      </c>
      <c r="C31" s="58">
        <v>1074123.42</v>
      </c>
      <c r="D31" s="58"/>
      <c r="E31" s="59">
        <v>2861249.79</v>
      </c>
      <c r="F31" s="64">
        <v>8712.5499999999993</v>
      </c>
      <c r="G31" s="59">
        <f t="shared" si="5"/>
        <v>3944085.76</v>
      </c>
      <c r="H31" s="60">
        <v>2800727.81</v>
      </c>
      <c r="I31" s="60">
        <f t="shared" si="3"/>
        <v>97.587615383134263</v>
      </c>
      <c r="J31" s="60">
        <v>2570161.7400000002</v>
      </c>
      <c r="K31" s="60">
        <f t="shared" si="4"/>
        <v>89.553848988833778</v>
      </c>
      <c r="L31" s="60">
        <f t="shared" si="0"/>
        <v>1143357.9499999997</v>
      </c>
      <c r="M31" s="60">
        <v>0</v>
      </c>
      <c r="N31" s="61">
        <f t="shared" si="1"/>
        <v>1143357.9499999997</v>
      </c>
      <c r="O31" s="59">
        <f t="shared" si="2"/>
        <v>2869962.34</v>
      </c>
      <c r="P31" s="67">
        <v>0</v>
      </c>
      <c r="Q31" s="67">
        <v>0</v>
      </c>
      <c r="R31" s="67">
        <f>P31-Q31</f>
        <v>0</v>
      </c>
    </row>
    <row r="32" spans="1:18" ht="15" x14ac:dyDescent="0.25">
      <c r="A32" s="58" t="s">
        <v>77</v>
      </c>
      <c r="B32" s="58" t="s">
        <v>72</v>
      </c>
      <c r="C32" s="58">
        <v>0</v>
      </c>
      <c r="D32" s="58"/>
      <c r="E32" s="59">
        <v>733529.44</v>
      </c>
      <c r="F32" s="59"/>
      <c r="G32" s="59">
        <f t="shared" si="5"/>
        <v>733529.44</v>
      </c>
      <c r="H32" s="60">
        <v>733529.44</v>
      </c>
      <c r="I32" s="60">
        <f t="shared" si="3"/>
        <v>100</v>
      </c>
      <c r="J32" s="60">
        <v>733529.44</v>
      </c>
      <c r="K32" s="60">
        <f t="shared" si="4"/>
        <v>100</v>
      </c>
      <c r="L32" s="60">
        <f t="shared" si="0"/>
        <v>0</v>
      </c>
      <c r="M32" s="60">
        <v>0</v>
      </c>
      <c r="N32" s="61">
        <f t="shared" si="1"/>
        <v>0</v>
      </c>
      <c r="O32" s="59">
        <f t="shared" si="2"/>
        <v>733529.44</v>
      </c>
      <c r="P32" s="67"/>
      <c r="Q32" s="67"/>
      <c r="R32" s="67"/>
    </row>
    <row r="33" spans="1:18" ht="15" x14ac:dyDescent="0.25">
      <c r="A33" s="58" t="s">
        <v>78</v>
      </c>
      <c r="B33" s="58" t="s">
        <v>74</v>
      </c>
      <c r="C33" s="58">
        <v>0</v>
      </c>
      <c r="D33" s="58"/>
      <c r="E33" s="59">
        <v>0</v>
      </c>
      <c r="F33" s="59"/>
      <c r="G33" s="59">
        <f t="shared" si="5"/>
        <v>0</v>
      </c>
      <c r="H33" s="60">
        <v>0</v>
      </c>
      <c r="I33" s="60" t="e">
        <f t="shared" si="3"/>
        <v>#DIV/0!</v>
      </c>
      <c r="J33" s="60">
        <v>0</v>
      </c>
      <c r="K33" s="60" t="e">
        <f>J33/(E33+F33)*100</f>
        <v>#DIV/0!</v>
      </c>
      <c r="L33" s="60">
        <f t="shared" si="0"/>
        <v>0</v>
      </c>
      <c r="M33" s="60"/>
      <c r="N33" s="61">
        <f t="shared" si="1"/>
        <v>0</v>
      </c>
      <c r="O33" s="59">
        <f t="shared" si="2"/>
        <v>0</v>
      </c>
      <c r="P33" s="67"/>
      <c r="Q33" s="67"/>
      <c r="R33" s="67"/>
    </row>
    <row r="34" spans="1:18" ht="15" x14ac:dyDescent="0.25">
      <c r="A34" s="58" t="s">
        <v>79</v>
      </c>
      <c r="B34" s="66" t="s">
        <v>64</v>
      </c>
      <c r="C34" s="58">
        <v>58793.81</v>
      </c>
      <c r="D34" s="58"/>
      <c r="E34" s="59">
        <v>323434.69</v>
      </c>
      <c r="F34" s="59">
        <v>2500.2600000000002</v>
      </c>
      <c r="G34" s="59">
        <f t="shared" si="5"/>
        <v>384728.76</v>
      </c>
      <c r="H34" s="60">
        <v>297391.81</v>
      </c>
      <c r="I34" s="60">
        <f t="shared" si="3"/>
        <v>91.242688149890029</v>
      </c>
      <c r="J34" s="60">
        <v>296311.69</v>
      </c>
      <c r="K34" s="60">
        <f t="shared" ref="K34:K46" si="6">J34/(E34+F34)*100</f>
        <v>90.911296870740614</v>
      </c>
      <c r="L34" s="60">
        <f t="shared" si="0"/>
        <v>89427.920000000013</v>
      </c>
      <c r="M34" s="60">
        <v>2090.9699999999998</v>
      </c>
      <c r="N34" s="61">
        <f t="shared" si="1"/>
        <v>87336.950000000012</v>
      </c>
      <c r="O34" s="59">
        <f t="shared" si="2"/>
        <v>325934.95</v>
      </c>
      <c r="P34" s="67">
        <v>0</v>
      </c>
      <c r="Q34" s="67">
        <v>0</v>
      </c>
      <c r="R34" s="67">
        <v>0</v>
      </c>
    </row>
    <row r="35" spans="1:18" ht="15" x14ac:dyDescent="0.25">
      <c r="A35" s="58" t="s">
        <v>80</v>
      </c>
      <c r="B35" s="58" t="s">
        <v>23</v>
      </c>
      <c r="C35" s="58">
        <v>4818.4399999999996</v>
      </c>
      <c r="D35" s="58"/>
      <c r="E35" s="59">
        <v>64974</v>
      </c>
      <c r="F35" s="59">
        <v>0</v>
      </c>
      <c r="G35" s="59">
        <f t="shared" si="5"/>
        <v>69792.44</v>
      </c>
      <c r="H35" s="60">
        <v>17376.48</v>
      </c>
      <c r="I35" s="60">
        <f t="shared" si="3"/>
        <v>26.74374365130668</v>
      </c>
      <c r="J35" s="60">
        <v>12558.04</v>
      </c>
      <c r="K35" s="60">
        <f t="shared" si="6"/>
        <v>19.327792655523748</v>
      </c>
      <c r="L35" s="60">
        <f t="shared" si="0"/>
        <v>52415.960000000006</v>
      </c>
      <c r="M35" s="60">
        <v>0</v>
      </c>
      <c r="N35" s="61">
        <f t="shared" si="1"/>
        <v>52415.960000000006</v>
      </c>
      <c r="O35" s="59">
        <f>E35+F35</f>
        <v>64974</v>
      </c>
      <c r="P35" s="67"/>
      <c r="Q35" s="67"/>
      <c r="R35" s="67"/>
    </row>
    <row r="36" spans="1:18" ht="15" x14ac:dyDescent="0.25">
      <c r="A36" s="58" t="s">
        <v>81</v>
      </c>
      <c r="B36" s="66" t="s">
        <v>24</v>
      </c>
      <c r="C36" s="58">
        <v>67384.84</v>
      </c>
      <c r="D36" s="58"/>
      <c r="E36" s="59">
        <v>201759.42</v>
      </c>
      <c r="F36" s="59">
        <v>1638.18</v>
      </c>
      <c r="G36" s="59">
        <f t="shared" si="5"/>
        <v>270782.44</v>
      </c>
      <c r="H36" s="60">
        <v>209889.32</v>
      </c>
      <c r="I36" s="60">
        <f t="shared" si="3"/>
        <v>103.19164041266957</v>
      </c>
      <c r="J36" s="60">
        <v>154037.68</v>
      </c>
      <c r="K36" s="60">
        <f t="shared" si="6"/>
        <v>75.732299692818401</v>
      </c>
      <c r="L36" s="60">
        <f t="shared" si="0"/>
        <v>67148.929999999993</v>
      </c>
      <c r="M36" s="60">
        <v>6255.81</v>
      </c>
      <c r="N36" s="61">
        <f t="shared" si="1"/>
        <v>60893.119999999995</v>
      </c>
      <c r="O36" s="59">
        <f t="shared" si="2"/>
        <v>203397.6</v>
      </c>
      <c r="P36" s="67">
        <v>0</v>
      </c>
      <c r="Q36" s="68">
        <v>0</v>
      </c>
      <c r="R36" s="67">
        <v>0</v>
      </c>
    </row>
    <row r="37" spans="1:18" ht="15" x14ac:dyDescent="0.25">
      <c r="A37" s="58" t="s">
        <v>82</v>
      </c>
      <c r="B37" s="64" t="s">
        <v>25</v>
      </c>
      <c r="C37" s="58">
        <v>16761.919999999998</v>
      </c>
      <c r="D37" s="58"/>
      <c r="E37" s="59">
        <v>95584.92</v>
      </c>
      <c r="F37" s="59">
        <v>1369.41</v>
      </c>
      <c r="G37" s="59">
        <f t="shared" si="5"/>
        <v>113716.25</v>
      </c>
      <c r="H37" s="60">
        <v>87527.22</v>
      </c>
      <c r="I37" s="60">
        <f>H37/(E37+F37)*100</f>
        <v>90.276751951150615</v>
      </c>
      <c r="J37" s="60">
        <v>84262.07</v>
      </c>
      <c r="K37" s="60">
        <f t="shared" si="6"/>
        <v>86.909032324806958</v>
      </c>
      <c r="L37" s="60">
        <f t="shared" si="0"/>
        <v>26461.279999999999</v>
      </c>
      <c r="M37" s="60">
        <v>272.25</v>
      </c>
      <c r="N37" s="61">
        <f t="shared" si="1"/>
        <v>26189.03</v>
      </c>
      <c r="O37" s="59">
        <f t="shared" si="2"/>
        <v>96954.33</v>
      </c>
      <c r="P37" s="62"/>
      <c r="Q37" s="62"/>
      <c r="R37" s="62"/>
    </row>
    <row r="38" spans="1:18" ht="15" x14ac:dyDescent="0.25">
      <c r="A38" s="58" t="s">
        <v>83</v>
      </c>
      <c r="B38" s="58" t="s">
        <v>65</v>
      </c>
      <c r="C38" s="58">
        <v>0</v>
      </c>
      <c r="D38" s="58"/>
      <c r="E38" s="59">
        <v>0</v>
      </c>
      <c r="F38" s="59">
        <v>0</v>
      </c>
      <c r="G38" s="59">
        <f t="shared" si="5"/>
        <v>0</v>
      </c>
      <c r="H38" s="60">
        <v>0</v>
      </c>
      <c r="I38" s="60" t="e">
        <f t="shared" si="3"/>
        <v>#DIV/0!</v>
      </c>
      <c r="J38" s="60">
        <v>0</v>
      </c>
      <c r="K38" s="60" t="e">
        <f t="shared" si="6"/>
        <v>#DIV/0!</v>
      </c>
      <c r="L38" s="60">
        <f t="shared" si="0"/>
        <v>0</v>
      </c>
      <c r="M38" s="60"/>
      <c r="N38" s="61">
        <f t="shared" si="1"/>
        <v>0</v>
      </c>
      <c r="O38" s="59">
        <f t="shared" si="2"/>
        <v>0</v>
      </c>
      <c r="P38" s="62"/>
      <c r="Q38" s="62"/>
      <c r="R38" s="62"/>
    </row>
    <row r="39" spans="1:18" ht="15" x14ac:dyDescent="0.25">
      <c r="A39" s="58" t="s">
        <v>84</v>
      </c>
      <c r="B39" s="58" t="s">
        <v>26</v>
      </c>
      <c r="C39" s="58">
        <v>0</v>
      </c>
      <c r="D39" s="58"/>
      <c r="E39" s="59">
        <v>0</v>
      </c>
      <c r="F39" s="59">
        <v>0</v>
      </c>
      <c r="G39" s="59">
        <f t="shared" si="5"/>
        <v>0</v>
      </c>
      <c r="H39" s="60">
        <v>0</v>
      </c>
      <c r="I39" s="60">
        <v>0</v>
      </c>
      <c r="J39" s="60">
        <v>0</v>
      </c>
      <c r="K39" s="60">
        <v>0</v>
      </c>
      <c r="L39" s="60">
        <f t="shared" si="0"/>
        <v>0</v>
      </c>
      <c r="M39" s="60"/>
      <c r="N39" s="61">
        <f t="shared" si="1"/>
        <v>0</v>
      </c>
      <c r="O39" s="59">
        <f t="shared" si="2"/>
        <v>0</v>
      </c>
      <c r="P39" s="62"/>
      <c r="Q39" s="62"/>
      <c r="R39" s="62"/>
    </row>
    <row r="40" spans="1:18" ht="15" x14ac:dyDescent="0.25">
      <c r="A40" s="58" t="s">
        <v>85</v>
      </c>
      <c r="B40" s="58" t="s">
        <v>66</v>
      </c>
      <c r="C40" s="58">
        <v>0</v>
      </c>
      <c r="D40" s="58"/>
      <c r="E40" s="59">
        <v>0</v>
      </c>
      <c r="F40" s="59">
        <v>0</v>
      </c>
      <c r="G40" s="59">
        <f t="shared" si="5"/>
        <v>0</v>
      </c>
      <c r="H40" s="60">
        <v>0</v>
      </c>
      <c r="I40" s="60" t="e">
        <f t="shared" si="3"/>
        <v>#DIV/0!</v>
      </c>
      <c r="J40" s="60">
        <v>0</v>
      </c>
      <c r="K40" s="60" t="e">
        <f t="shared" si="6"/>
        <v>#DIV/0!</v>
      </c>
      <c r="L40" s="60">
        <f t="shared" si="0"/>
        <v>0</v>
      </c>
      <c r="M40" s="60"/>
      <c r="N40" s="61">
        <f t="shared" si="1"/>
        <v>0</v>
      </c>
      <c r="O40" s="59">
        <f t="shared" si="2"/>
        <v>0</v>
      </c>
      <c r="P40" s="62"/>
      <c r="Q40" s="62"/>
      <c r="R40" s="62"/>
    </row>
    <row r="41" spans="1:18" ht="15" x14ac:dyDescent="0.25">
      <c r="A41" s="58" t="s">
        <v>86</v>
      </c>
      <c r="B41" s="58" t="s">
        <v>27</v>
      </c>
      <c r="C41" s="58">
        <v>0</v>
      </c>
      <c r="D41" s="58"/>
      <c r="E41" s="59">
        <v>2590000</v>
      </c>
      <c r="F41" s="59">
        <v>0</v>
      </c>
      <c r="G41" s="59">
        <f t="shared" si="5"/>
        <v>2590000</v>
      </c>
      <c r="H41" s="60">
        <v>2590000</v>
      </c>
      <c r="I41" s="60">
        <f t="shared" si="3"/>
        <v>100</v>
      </c>
      <c r="J41" s="60">
        <v>2590000</v>
      </c>
      <c r="K41" s="60">
        <f t="shared" si="6"/>
        <v>100</v>
      </c>
      <c r="L41" s="60">
        <f t="shared" si="0"/>
        <v>0</v>
      </c>
      <c r="M41" s="60">
        <v>0</v>
      </c>
      <c r="N41" s="61">
        <f t="shared" si="1"/>
        <v>0</v>
      </c>
      <c r="O41" s="59">
        <f t="shared" si="2"/>
        <v>2590000</v>
      </c>
      <c r="P41" s="62"/>
      <c r="Q41" s="62"/>
      <c r="R41" s="62"/>
    </row>
    <row r="42" spans="1:18" ht="15" x14ac:dyDescent="0.25">
      <c r="A42" s="58" t="s">
        <v>87</v>
      </c>
      <c r="B42" s="58" t="s">
        <v>75</v>
      </c>
      <c r="C42" s="58">
        <v>0</v>
      </c>
      <c r="D42" s="58"/>
      <c r="E42" s="59">
        <v>0</v>
      </c>
      <c r="F42" s="59">
        <v>0</v>
      </c>
      <c r="G42" s="59">
        <f t="shared" si="5"/>
        <v>0</v>
      </c>
      <c r="H42" s="60">
        <v>0</v>
      </c>
      <c r="I42" s="60" t="e">
        <f t="shared" si="3"/>
        <v>#DIV/0!</v>
      </c>
      <c r="J42" s="60">
        <v>0</v>
      </c>
      <c r="K42" s="60" t="e">
        <f t="shared" si="6"/>
        <v>#DIV/0!</v>
      </c>
      <c r="L42" s="60">
        <f t="shared" si="0"/>
        <v>0</v>
      </c>
      <c r="M42" s="60"/>
      <c r="N42" s="61">
        <f t="shared" si="1"/>
        <v>0</v>
      </c>
      <c r="O42" s="59">
        <f t="shared" si="2"/>
        <v>0</v>
      </c>
      <c r="P42" s="62"/>
      <c r="Q42" s="62"/>
      <c r="R42" s="62"/>
    </row>
    <row r="43" spans="1:18" ht="15" x14ac:dyDescent="0.25">
      <c r="A43" s="58" t="s">
        <v>88</v>
      </c>
      <c r="B43" s="58" t="s">
        <v>67</v>
      </c>
      <c r="C43" s="58">
        <v>0.08</v>
      </c>
      <c r="D43" s="58"/>
      <c r="E43" s="59">
        <v>9804353.5500000007</v>
      </c>
      <c r="F43" s="59">
        <v>0</v>
      </c>
      <c r="G43" s="59">
        <f t="shared" si="5"/>
        <v>9804353.6300000008</v>
      </c>
      <c r="H43" s="60">
        <v>9804353.5099999998</v>
      </c>
      <c r="I43" s="60">
        <f t="shared" si="3"/>
        <v>99.999999592017957</v>
      </c>
      <c r="J43" s="60">
        <v>9804353.5099999998</v>
      </c>
      <c r="K43" s="60">
        <f t="shared" si="6"/>
        <v>99.999999592017957</v>
      </c>
      <c r="L43" s="60">
        <f t="shared" si="0"/>
        <v>0.12000000104308128</v>
      </c>
      <c r="M43" s="60">
        <v>0</v>
      </c>
      <c r="N43" s="61">
        <f t="shared" si="1"/>
        <v>0.12000000104308128</v>
      </c>
      <c r="O43" s="59">
        <f t="shared" si="2"/>
        <v>9804353.5500000007</v>
      </c>
      <c r="P43" s="62"/>
      <c r="Q43" s="62"/>
      <c r="R43" s="62"/>
    </row>
    <row r="44" spans="1:18" ht="15" x14ac:dyDescent="0.25">
      <c r="A44" s="58" t="s">
        <v>89</v>
      </c>
      <c r="B44" s="58" t="s">
        <v>68</v>
      </c>
      <c r="C44" s="58">
        <v>0</v>
      </c>
      <c r="D44" s="58"/>
      <c r="E44" s="59">
        <v>1840147.81</v>
      </c>
      <c r="F44" s="59">
        <v>0</v>
      </c>
      <c r="G44" s="59">
        <f t="shared" si="5"/>
        <v>1840147.81</v>
      </c>
      <c r="H44" s="60">
        <v>1840147.81</v>
      </c>
      <c r="I44" s="60">
        <f t="shared" si="3"/>
        <v>100</v>
      </c>
      <c r="J44" s="60">
        <v>1840147.81</v>
      </c>
      <c r="K44" s="60">
        <f t="shared" si="6"/>
        <v>100</v>
      </c>
      <c r="L44" s="60">
        <f t="shared" si="0"/>
        <v>0</v>
      </c>
      <c r="M44" s="60">
        <v>0</v>
      </c>
      <c r="N44" s="61">
        <f t="shared" si="1"/>
        <v>0</v>
      </c>
      <c r="O44" s="59">
        <f t="shared" si="2"/>
        <v>1840147.81</v>
      </c>
      <c r="P44" s="62"/>
      <c r="Q44" s="62"/>
      <c r="R44" s="62"/>
    </row>
    <row r="45" spans="1:18" ht="15.75" thickBot="1" x14ac:dyDescent="0.3">
      <c r="A45" s="58" t="s">
        <v>91</v>
      </c>
      <c r="B45" s="58" t="s">
        <v>76</v>
      </c>
      <c r="C45" s="58">
        <v>0</v>
      </c>
      <c r="D45" s="58"/>
      <c r="E45" s="59">
        <v>68869.429999999993</v>
      </c>
      <c r="F45" s="59">
        <v>0</v>
      </c>
      <c r="G45" s="59">
        <f t="shared" si="5"/>
        <v>68869.429999999993</v>
      </c>
      <c r="H45" s="60">
        <v>68869.429999999993</v>
      </c>
      <c r="I45" s="60">
        <f t="shared" si="3"/>
        <v>100</v>
      </c>
      <c r="J45" s="60">
        <v>68869.429999999993</v>
      </c>
      <c r="K45" s="60">
        <f t="shared" si="6"/>
        <v>100</v>
      </c>
      <c r="L45" s="60">
        <f t="shared" si="0"/>
        <v>0</v>
      </c>
      <c r="M45" s="60">
        <v>0</v>
      </c>
      <c r="N45" s="61">
        <f t="shared" si="1"/>
        <v>0</v>
      </c>
      <c r="O45" s="59">
        <f t="shared" si="2"/>
        <v>68869.429999999993</v>
      </c>
      <c r="P45" s="62"/>
      <c r="Q45" s="62"/>
      <c r="R45" s="62"/>
    </row>
    <row r="46" spans="1:18" ht="15.75" thickBot="1" x14ac:dyDescent="0.3">
      <c r="A46" s="69"/>
      <c r="B46" s="70" t="s">
        <v>28</v>
      </c>
      <c r="C46" s="100">
        <f>C11+C12+C13+C15+C21+C22+C23+C24+C25+C26+C28+C29+C30+C31+C32+C33+C34+C35+C36+C37+C38+C39+C42+C40+C43+C44+C27+C41</f>
        <v>7758569.1399999997</v>
      </c>
      <c r="D46" s="100">
        <f t="shared" ref="D46" si="7">D11+D12+D13+D15+D21+D22+D23+D24+D25+D26+D28+D29+D30+D31+D32+D33+D34+D35+D36+D37+D38+D39+D42+D40+D43+D44+D27+D41</f>
        <v>0</v>
      </c>
      <c r="E46" s="71">
        <f>E11+E12+E13+E15+E21+E22+E23+E24+E25+E26+E28+E29+E30+E31+E32+E33+E34+E35+E36+E37+E38+E39+E42+E40+E43+E44+E27+E41+E45</f>
        <v>43282825.670000009</v>
      </c>
      <c r="F46" s="71">
        <f>F11+F12+F13+F15+F21+F22+F23+F24+F25+F26+F28+F29+F30+F31+F32+F33+F34+F35+F36+F37+F38+F39+F42+F40+F43+F44+F27+F41+F45</f>
        <v>100398.07999999999</v>
      </c>
      <c r="G46" s="71">
        <f>G11+G12+G13+G15+G21+G22+G23+G24+G25+G26+G28+G29+G30+G31+G32+G33+G34+G35+G36+G37+G38+G39+G42+G40+G43+G44+G27+G41+G45</f>
        <v>51141792.889999993</v>
      </c>
      <c r="H46" s="71">
        <f>H11+H12+H13+H15+H21+H22+H23+H24+H25+H26+H28+H29+H30+H31+H32+H33+H34+H35+H36+H37+H38+H39+H42+H40+H43+H44+H27+H41+H45</f>
        <v>43602852.820000008</v>
      </c>
      <c r="I46" s="72">
        <f t="shared" si="3"/>
        <v>100.50625345701746</v>
      </c>
      <c r="J46" s="71">
        <f>J11+J12+J13+J15+J21+J22+J23+J24+J25+J26+J28+J29+J30+J31+J32+J33+J34+J35+J36+J37+J38+J39+J42+J40+J43+J44+J27+J41+J45</f>
        <v>41380541.910000004</v>
      </c>
      <c r="K46" s="72">
        <f t="shared" si="6"/>
        <v>95.383741301613156</v>
      </c>
      <c r="L46" s="71">
        <f>L11+L12+L13+L15+L21+L22+L23+L24+L25+L26+L28+L29+L30+L31+L32+L33+L34+L35+L36+L37+L38+L39+L42+L40+L43+L44+L27+L41+L45</f>
        <v>7866422.4499999993</v>
      </c>
      <c r="M46" s="71">
        <f>M11+M12+M13+M15+M21+M22+M23+M24+M25+M26+M28+M29+M30+M31+M32+M33+M34+M35+M36+M37+M38+M39+M42+M40+M43+M44+M27+M41+M45</f>
        <v>202995.52</v>
      </c>
      <c r="N46" s="72">
        <f>N11+N12+N13+N15+N21+N22+N23+N24+N25+N26+N28+N29+N30+N31+N32+N33+N34+N35+N36+N37+N38+N39+N42+N40+N43+N44+N27+N41+N45</f>
        <v>7538940.0699999994</v>
      </c>
      <c r="O46" s="59">
        <f t="shared" si="2"/>
        <v>43383223.750000007</v>
      </c>
      <c r="P46" s="71">
        <f t="shared" ref="P46:R46" si="8">P11+P12+P13+P15+P21+P22+P23+P24+P25+P26+P28+P29+P30+P31+P32+P33+P34+P35+P36+P37+P38+P39+P42+P40+P43+P44+P27+P41+P45</f>
        <v>0</v>
      </c>
      <c r="Q46" s="71">
        <f t="shared" si="8"/>
        <v>0</v>
      </c>
      <c r="R46" s="71">
        <f t="shared" si="8"/>
        <v>0</v>
      </c>
    </row>
  </sheetData>
  <pageMargins left="0.7" right="0.7" top="0.75" bottom="0.75" header="0.3" footer="0.3"/>
  <pageSetup paperSize="9" scale="5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52"/>
  <sheetViews>
    <sheetView zoomScale="120" zoomScaleNormal="120" zoomScaleSheetLayoutView="160" workbookViewId="0">
      <selection activeCell="N20" sqref="N20"/>
    </sheetView>
  </sheetViews>
  <sheetFormatPr defaultRowHeight="11.25" x14ac:dyDescent="0.2"/>
  <cols>
    <col min="1" max="1" width="4.85546875" style="1" bestFit="1" customWidth="1"/>
    <col min="2" max="2" width="25.7109375" style="1" customWidth="1"/>
    <col min="3" max="3" width="10.85546875" style="1" customWidth="1"/>
    <col min="4" max="4" width="9" style="1" customWidth="1"/>
    <col min="5" max="5" width="10.7109375" style="1" customWidth="1"/>
    <col min="6" max="6" width="9.42578125" style="1" customWidth="1"/>
    <col min="7" max="9" width="10.7109375" style="1" customWidth="1"/>
    <col min="10" max="10" width="10.85546875" style="1" customWidth="1"/>
    <col min="11" max="11" width="12" style="1" customWidth="1"/>
    <col min="12" max="12" width="11.28515625" style="1" bestFit="1" customWidth="1"/>
    <col min="13" max="13" width="10.140625" style="1" customWidth="1"/>
    <col min="14" max="14" width="10.85546875" style="1" customWidth="1"/>
    <col min="15" max="15" width="11.42578125" style="1" customWidth="1"/>
    <col min="16" max="16384" width="9.140625" style="1"/>
  </cols>
  <sheetData>
    <row r="2" spans="1:16" ht="15.75" x14ac:dyDescent="0.25">
      <c r="B2" s="17" t="s">
        <v>133</v>
      </c>
    </row>
    <row r="3" spans="1:16" ht="15.75" x14ac:dyDescent="0.25">
      <c r="B3" s="17" t="s">
        <v>134</v>
      </c>
      <c r="M3" s="24" t="s">
        <v>103</v>
      </c>
    </row>
    <row r="4" spans="1:16" ht="12" thickBot="1" x14ac:dyDescent="0.25">
      <c r="A4" s="2"/>
      <c r="B4" s="2"/>
      <c r="C4" s="2"/>
      <c r="D4" s="2"/>
    </row>
    <row r="5" spans="1:16" s="8" customFormat="1" ht="10.5" x14ac:dyDescent="0.15">
      <c r="A5" s="13"/>
      <c r="B5" s="9"/>
      <c r="C5" s="11" t="s">
        <v>6</v>
      </c>
      <c r="D5" s="9" t="s">
        <v>98</v>
      </c>
      <c r="E5" s="9" t="s">
        <v>0</v>
      </c>
      <c r="F5" s="11" t="s">
        <v>1</v>
      </c>
      <c r="G5" s="9" t="s">
        <v>2</v>
      </c>
      <c r="H5" s="11" t="s">
        <v>2</v>
      </c>
      <c r="I5" s="9" t="s">
        <v>31</v>
      </c>
      <c r="J5" s="14" t="s">
        <v>30</v>
      </c>
      <c r="K5" s="9" t="s">
        <v>31</v>
      </c>
      <c r="L5" s="11" t="s">
        <v>38</v>
      </c>
      <c r="M5" s="11" t="s">
        <v>42</v>
      </c>
      <c r="N5" s="51" t="s">
        <v>6</v>
      </c>
      <c r="O5" s="53"/>
    </row>
    <row r="6" spans="1:16" s="8" customFormat="1" ht="12.75" customHeight="1" x14ac:dyDescent="0.15">
      <c r="A6" s="5" t="s">
        <v>3</v>
      </c>
      <c r="B6" s="3"/>
      <c r="C6" s="6" t="s">
        <v>123</v>
      </c>
      <c r="D6" s="3" t="s">
        <v>99</v>
      </c>
      <c r="E6" s="3" t="s">
        <v>7</v>
      </c>
      <c r="F6" s="6" t="s">
        <v>11</v>
      </c>
      <c r="G6" s="3" t="s">
        <v>9</v>
      </c>
      <c r="H6" s="6" t="s">
        <v>30</v>
      </c>
      <c r="I6" s="3" t="s">
        <v>32</v>
      </c>
      <c r="J6" s="7" t="s">
        <v>35</v>
      </c>
      <c r="K6" s="3" t="s">
        <v>32</v>
      </c>
      <c r="L6" s="6" t="s">
        <v>39</v>
      </c>
      <c r="M6" s="6" t="s">
        <v>43</v>
      </c>
      <c r="N6" s="52" t="s">
        <v>135</v>
      </c>
      <c r="O6" s="6"/>
    </row>
    <row r="7" spans="1:16" s="8" customFormat="1" ht="12.75" customHeight="1" x14ac:dyDescent="0.15">
      <c r="A7" s="5" t="s">
        <v>4</v>
      </c>
      <c r="B7" s="3" t="s">
        <v>5</v>
      </c>
      <c r="C7" s="6"/>
      <c r="D7" s="3" t="s">
        <v>100</v>
      </c>
      <c r="E7" s="3" t="s">
        <v>8</v>
      </c>
      <c r="F7" s="6">
        <v>2018</v>
      </c>
      <c r="G7" s="3"/>
      <c r="H7" s="6">
        <v>2018</v>
      </c>
      <c r="I7" s="3" t="s">
        <v>128</v>
      </c>
      <c r="J7" s="7" t="s">
        <v>36</v>
      </c>
      <c r="K7" s="3" t="s">
        <v>130</v>
      </c>
      <c r="L7" s="6" t="s">
        <v>40</v>
      </c>
      <c r="M7" s="6" t="s">
        <v>44</v>
      </c>
      <c r="N7" s="3"/>
      <c r="O7" s="6"/>
    </row>
    <row r="8" spans="1:16" s="8" customFormat="1" ht="12.75" customHeight="1" x14ac:dyDescent="0.15">
      <c r="A8" s="5"/>
      <c r="B8" s="3"/>
      <c r="C8" s="6"/>
      <c r="D8" s="3">
        <v>2017</v>
      </c>
      <c r="E8" s="3" t="s">
        <v>10</v>
      </c>
      <c r="F8" s="6"/>
      <c r="G8" s="3"/>
      <c r="H8" s="6"/>
      <c r="I8" s="3" t="s">
        <v>33</v>
      </c>
      <c r="J8" s="7" t="s">
        <v>129</v>
      </c>
      <c r="K8" s="3" t="s">
        <v>37</v>
      </c>
      <c r="L8" s="6" t="s">
        <v>41</v>
      </c>
      <c r="M8" s="6"/>
      <c r="N8" s="3"/>
      <c r="O8" s="6" t="s">
        <v>132</v>
      </c>
    </row>
    <row r="9" spans="1:16" s="8" customFormat="1" ht="13.5" customHeight="1" thickBot="1" x14ac:dyDescent="0.2">
      <c r="A9" s="5"/>
      <c r="B9" s="10"/>
      <c r="C9" s="12"/>
      <c r="D9" s="10"/>
      <c r="E9" s="10">
        <v>2018</v>
      </c>
      <c r="F9" s="12"/>
      <c r="G9" s="10"/>
      <c r="H9" s="12"/>
      <c r="I9" s="10" t="s">
        <v>34</v>
      </c>
      <c r="J9" s="15" t="s">
        <v>136</v>
      </c>
      <c r="K9" s="10" t="s">
        <v>34</v>
      </c>
      <c r="L9" s="12" t="s">
        <v>135</v>
      </c>
      <c r="M9" s="12"/>
      <c r="N9" s="10"/>
      <c r="O9" s="54"/>
      <c r="P9" s="45"/>
    </row>
    <row r="10" spans="1:16" s="8" customFormat="1" thickBot="1" x14ac:dyDescent="0.2">
      <c r="A10" s="20"/>
      <c r="B10" s="23">
        <v>1</v>
      </c>
      <c r="C10" s="20">
        <v>2</v>
      </c>
      <c r="D10" s="20" t="s">
        <v>101</v>
      </c>
      <c r="E10" s="27">
        <v>3</v>
      </c>
      <c r="F10" s="27">
        <v>4</v>
      </c>
      <c r="G10" s="20" t="s">
        <v>102</v>
      </c>
      <c r="H10" s="28">
        <v>6</v>
      </c>
      <c r="I10" s="20">
        <v>7</v>
      </c>
      <c r="J10" s="29">
        <v>8</v>
      </c>
      <c r="K10" s="20">
        <v>9</v>
      </c>
      <c r="L10" s="20">
        <v>10</v>
      </c>
      <c r="M10" s="26">
        <v>11</v>
      </c>
      <c r="N10" s="20" t="s">
        <v>29</v>
      </c>
      <c r="O10" s="31" t="s">
        <v>116</v>
      </c>
      <c r="P10" s="47"/>
    </row>
    <row r="11" spans="1:16" x14ac:dyDescent="0.2">
      <c r="A11" s="16" t="s">
        <v>45</v>
      </c>
      <c r="B11" s="16" t="s">
        <v>12</v>
      </c>
      <c r="C11" s="16">
        <v>600</v>
      </c>
      <c r="D11" s="16"/>
      <c r="E11" s="32">
        <v>1600</v>
      </c>
      <c r="F11" s="32"/>
      <c r="G11" s="32">
        <f>C11+E11+F11+D11</f>
        <v>2200</v>
      </c>
      <c r="H11" s="21">
        <v>3220.35</v>
      </c>
      <c r="I11" s="21">
        <f>H11/(E11+F11)*100</f>
        <v>201.27187499999999</v>
      </c>
      <c r="J11" s="21">
        <v>3220.35</v>
      </c>
      <c r="K11" s="21">
        <f>J11/(E11+F11)*100</f>
        <v>201.27187499999999</v>
      </c>
      <c r="L11" s="21">
        <v>-1020.35</v>
      </c>
      <c r="M11" s="21">
        <v>179.65</v>
      </c>
      <c r="N11" s="43">
        <f t="shared" ref="N11:N45" si="0">G11-H11</f>
        <v>-1020.3499999999999</v>
      </c>
      <c r="O11" s="32">
        <f>E11+F11</f>
        <v>1600</v>
      </c>
      <c r="P11" s="39"/>
    </row>
    <row r="12" spans="1:16" x14ac:dyDescent="0.2">
      <c r="A12" s="16" t="s">
        <v>46</v>
      </c>
      <c r="B12" s="16" t="s">
        <v>13</v>
      </c>
      <c r="C12" s="16">
        <v>3289874.1</v>
      </c>
      <c r="D12" s="16"/>
      <c r="E12" s="32">
        <v>4598407.6100000003</v>
      </c>
      <c r="F12" s="32">
        <v>55894.69</v>
      </c>
      <c r="G12" s="32">
        <f>C12+E12+F12+D12</f>
        <v>7944176.4000000013</v>
      </c>
      <c r="H12" s="21">
        <v>3434107.89</v>
      </c>
      <c r="I12" s="21">
        <f>H12/(E12+F12)*100</f>
        <v>73.783516167396328</v>
      </c>
      <c r="J12" s="21">
        <v>2442453.8199999998</v>
      </c>
      <c r="K12" s="21">
        <f>J12/(E12+F12)*100</f>
        <v>52.477335217353613</v>
      </c>
      <c r="L12" s="21">
        <v>4471642.05</v>
      </c>
      <c r="M12" s="21">
        <v>38426.46</v>
      </c>
      <c r="N12" s="43">
        <f t="shared" si="0"/>
        <v>4510068.5100000016</v>
      </c>
      <c r="O12" s="32">
        <f>E12+F12</f>
        <v>4654302.3000000007</v>
      </c>
      <c r="P12" s="39"/>
    </row>
    <row r="13" spans="1:16" x14ac:dyDescent="0.2">
      <c r="A13" s="16" t="s">
        <v>47</v>
      </c>
      <c r="B13" s="16" t="s">
        <v>14</v>
      </c>
      <c r="C13" s="36">
        <v>150427.07</v>
      </c>
      <c r="D13" s="36"/>
      <c r="E13" s="32">
        <v>1242636.8799999999</v>
      </c>
      <c r="F13" s="32">
        <v>-678.16</v>
      </c>
      <c r="G13" s="32">
        <f>C13+E13+F13+D13</f>
        <v>1392385.79</v>
      </c>
      <c r="H13" s="21">
        <v>1072457.8899999999</v>
      </c>
      <c r="I13" s="21">
        <f>H13/(E13+F13)*100</f>
        <v>86.352136566986687</v>
      </c>
      <c r="J13" s="21">
        <v>1064135.48</v>
      </c>
      <c r="K13" s="21">
        <f>J13/(E13+F13)*100</f>
        <v>85.682032974493708</v>
      </c>
      <c r="L13" s="21">
        <v>309939.3</v>
      </c>
      <c r="M13" s="21">
        <v>9988.6</v>
      </c>
      <c r="N13" s="43">
        <f t="shared" si="0"/>
        <v>319927.90000000014</v>
      </c>
      <c r="O13" s="32">
        <f t="shared" ref="O13:O46" si="1">E13+F13</f>
        <v>1241958.72</v>
      </c>
      <c r="P13" s="39"/>
    </row>
    <row r="14" spans="1:16" x14ac:dyDescent="0.2">
      <c r="A14" s="16" t="s">
        <v>48</v>
      </c>
      <c r="B14" s="16" t="s">
        <v>73</v>
      </c>
      <c r="C14" s="16">
        <v>0</v>
      </c>
      <c r="D14" s="16"/>
      <c r="E14" s="32"/>
      <c r="F14" s="32"/>
      <c r="G14" s="32">
        <f>C14+E14+F14+D14</f>
        <v>0</v>
      </c>
      <c r="H14" s="21"/>
      <c r="I14" s="21"/>
      <c r="J14" s="21"/>
      <c r="K14" s="21" t="e">
        <f>J14/(E14+F14)*100</f>
        <v>#DIV/0!</v>
      </c>
      <c r="L14" s="21"/>
      <c r="M14" s="21"/>
      <c r="N14" s="43">
        <f t="shared" si="0"/>
        <v>0</v>
      </c>
      <c r="O14" s="32">
        <f t="shared" si="1"/>
        <v>0</v>
      </c>
      <c r="P14" s="39"/>
    </row>
    <row r="15" spans="1:16" x14ac:dyDescent="0.2">
      <c r="A15" s="16" t="s">
        <v>92</v>
      </c>
      <c r="B15" s="16" t="s">
        <v>69</v>
      </c>
      <c r="C15" s="36">
        <v>1624361.77</v>
      </c>
      <c r="D15" s="36"/>
      <c r="E15" s="25">
        <f>E17+E18+E19</f>
        <v>4054890.5200000005</v>
      </c>
      <c r="F15" s="32">
        <f>F17+F18+F19</f>
        <v>54782.11</v>
      </c>
      <c r="G15" s="32">
        <f>C15+E15+F15+D15</f>
        <v>5734034.4000000013</v>
      </c>
      <c r="H15" s="21">
        <v>2524963.91</v>
      </c>
      <c r="I15" s="21">
        <f>H15/(E15+F15)*100</f>
        <v>61.439538798495484</v>
      </c>
      <c r="J15" s="21">
        <v>2275216.52</v>
      </c>
      <c r="K15" s="21">
        <f>J15/(E15+F15)*100</f>
        <v>55.362475915751951</v>
      </c>
      <c r="L15" s="21">
        <v>3061473.59</v>
      </c>
      <c r="M15" s="21">
        <v>147596.9</v>
      </c>
      <c r="N15" s="43">
        <f t="shared" si="0"/>
        <v>3209070.4900000012</v>
      </c>
      <c r="O15" s="32">
        <f t="shared" si="1"/>
        <v>4109672.6300000004</v>
      </c>
      <c r="P15" s="39"/>
    </row>
    <row r="16" spans="1:16" x14ac:dyDescent="0.2">
      <c r="A16" s="16"/>
      <c r="B16" s="16" t="s">
        <v>70</v>
      </c>
      <c r="C16" s="16">
        <v>0</v>
      </c>
      <c r="D16" s="16"/>
      <c r="E16" s="32"/>
      <c r="F16" s="32"/>
      <c r="G16" s="32">
        <f>G176</f>
        <v>0</v>
      </c>
      <c r="H16" s="21"/>
      <c r="I16" s="21"/>
      <c r="J16" s="21"/>
      <c r="K16" s="21"/>
      <c r="L16" s="21"/>
      <c r="M16" s="21"/>
      <c r="N16" s="43">
        <f t="shared" si="0"/>
        <v>0</v>
      </c>
      <c r="O16" s="32">
        <f t="shared" si="1"/>
        <v>0</v>
      </c>
      <c r="P16" s="39"/>
    </row>
    <row r="17" spans="1:16" x14ac:dyDescent="0.2">
      <c r="A17" s="16"/>
      <c r="B17" s="30" t="s">
        <v>15</v>
      </c>
      <c r="C17" s="30">
        <v>492622.59</v>
      </c>
      <c r="D17" s="30"/>
      <c r="E17" s="32">
        <v>1245785.82</v>
      </c>
      <c r="F17" s="32">
        <v>10522.11</v>
      </c>
      <c r="G17" s="32">
        <f>C17+E17+F17+D17</f>
        <v>1748930.5200000003</v>
      </c>
      <c r="H17" s="21">
        <v>988238.8</v>
      </c>
      <c r="I17" s="21">
        <f t="shared" ref="I17:I46" si="2">H17/(E17+F17)*100</f>
        <v>78.662147742711454</v>
      </c>
      <c r="J17" s="21">
        <v>859433.85</v>
      </c>
      <c r="K17" s="21">
        <f t="shared" ref="K17:K32" si="3">J17/(E17+F17)*100</f>
        <v>68.40949017968866</v>
      </c>
      <c r="L17" s="21">
        <v>760750.41</v>
      </c>
      <c r="M17" s="21"/>
      <c r="N17" s="43">
        <f t="shared" si="0"/>
        <v>760691.7200000002</v>
      </c>
      <c r="O17" s="32">
        <f t="shared" si="1"/>
        <v>1256307.9300000002</v>
      </c>
      <c r="P17" s="39"/>
    </row>
    <row r="18" spans="1:16" x14ac:dyDescent="0.2">
      <c r="A18" s="16"/>
      <c r="B18" s="30" t="s">
        <v>16</v>
      </c>
      <c r="C18" s="30">
        <v>1044271.43</v>
      </c>
      <c r="D18" s="30"/>
      <c r="E18" s="32">
        <v>2469846.58</v>
      </c>
      <c r="F18" s="32">
        <v>34883.96</v>
      </c>
      <c r="G18" s="32">
        <f>C18+E18+F18+D18</f>
        <v>3549001.97</v>
      </c>
      <c r="H18" s="21">
        <v>1254988.3</v>
      </c>
      <c r="I18" s="21">
        <f t="shared" si="2"/>
        <v>50.104723041385526</v>
      </c>
      <c r="J18" s="21">
        <v>1097883.02</v>
      </c>
      <c r="K18" s="21">
        <f t="shared" si="3"/>
        <v>43.83238046835968</v>
      </c>
      <c r="L18" s="21">
        <v>3054764.08</v>
      </c>
      <c r="M18" s="21"/>
      <c r="N18" s="43">
        <f t="shared" si="0"/>
        <v>2294013.67</v>
      </c>
      <c r="O18" s="32">
        <f t="shared" si="1"/>
        <v>2504730.54</v>
      </c>
      <c r="P18" s="39"/>
    </row>
    <row r="19" spans="1:16" x14ac:dyDescent="0.2">
      <c r="A19" s="16"/>
      <c r="B19" s="30" t="s">
        <v>71</v>
      </c>
      <c r="C19" s="30">
        <v>271295.23</v>
      </c>
      <c r="D19" s="30"/>
      <c r="E19" s="32">
        <v>339258.12</v>
      </c>
      <c r="F19" s="32">
        <v>9376.0400000000009</v>
      </c>
      <c r="G19" s="32">
        <f>C19+E19+F19+D19</f>
        <v>619929.39</v>
      </c>
      <c r="H19" s="21">
        <v>318065.87</v>
      </c>
      <c r="I19" s="21">
        <f t="shared" si="2"/>
        <v>91.231986561500463</v>
      </c>
      <c r="J19" s="21">
        <v>308043.71999999997</v>
      </c>
      <c r="K19" s="21">
        <f t="shared" si="3"/>
        <v>88.357296944166336</v>
      </c>
      <c r="L19" s="21">
        <v>301903.31</v>
      </c>
      <c r="M19" s="21"/>
      <c r="N19" s="43">
        <f t="shared" si="0"/>
        <v>301863.52</v>
      </c>
      <c r="O19" s="32">
        <f t="shared" si="1"/>
        <v>348634.16</v>
      </c>
      <c r="P19" s="39"/>
    </row>
    <row r="20" spans="1:16" ht="16.5" customHeight="1" x14ac:dyDescent="0.2">
      <c r="A20" s="16"/>
      <c r="B20" s="30" t="s">
        <v>17</v>
      </c>
      <c r="C20" s="30">
        <v>-183827.48</v>
      </c>
      <c r="D20" s="30"/>
      <c r="E20" s="32"/>
      <c r="F20" s="32"/>
      <c r="G20" s="32">
        <f>C20+E20+F20</f>
        <v>-183827.48</v>
      </c>
      <c r="H20" s="35">
        <v>-36329.06</v>
      </c>
      <c r="I20" s="21" t="e">
        <f t="shared" si="2"/>
        <v>#DIV/0!</v>
      </c>
      <c r="J20" s="35">
        <v>9855.93</v>
      </c>
      <c r="K20" s="21" t="e">
        <f t="shared" si="3"/>
        <v>#DIV/0!</v>
      </c>
      <c r="L20" s="21"/>
      <c r="M20" s="21"/>
      <c r="N20" s="43">
        <f t="shared" si="0"/>
        <v>-147498.42000000001</v>
      </c>
      <c r="O20" s="32">
        <f t="shared" si="1"/>
        <v>0</v>
      </c>
      <c r="P20" s="39"/>
    </row>
    <row r="21" spans="1:16" x14ac:dyDescent="0.2">
      <c r="A21" s="16" t="s">
        <v>49</v>
      </c>
      <c r="B21" s="16" t="s">
        <v>18</v>
      </c>
      <c r="C21" s="16">
        <v>61189.42</v>
      </c>
      <c r="D21" s="16"/>
      <c r="E21" s="32">
        <v>140475.76</v>
      </c>
      <c r="F21" s="32">
        <v>133.58000000000001</v>
      </c>
      <c r="G21" s="32">
        <f>C21+E21+F21+D21</f>
        <v>201798.75999999998</v>
      </c>
      <c r="H21" s="21">
        <v>156405.26999999999</v>
      </c>
      <c r="I21" s="21">
        <f t="shared" si="2"/>
        <v>111.2339123418117</v>
      </c>
      <c r="J21" s="21">
        <v>147312.04999999999</v>
      </c>
      <c r="K21" s="21">
        <f t="shared" si="3"/>
        <v>104.76690239780658</v>
      </c>
      <c r="L21" s="21">
        <v>30705.4</v>
      </c>
      <c r="M21" s="21">
        <v>14688.09</v>
      </c>
      <c r="N21" s="43">
        <f t="shared" si="0"/>
        <v>45393.489999999991</v>
      </c>
      <c r="O21" s="32">
        <f t="shared" si="1"/>
        <v>140609.34</v>
      </c>
      <c r="P21" s="39"/>
    </row>
    <row r="22" spans="1:16" x14ac:dyDescent="0.2">
      <c r="A22" s="16" t="s">
        <v>50</v>
      </c>
      <c r="B22" s="16" t="s">
        <v>60</v>
      </c>
      <c r="C22" s="16">
        <v>6750.54</v>
      </c>
      <c r="D22" s="16"/>
      <c r="E22" s="32">
        <v>62000</v>
      </c>
      <c r="F22" s="32"/>
      <c r="G22" s="32">
        <f t="shared" ref="G22:G45" si="4">C22+E22+F22+D22</f>
        <v>68750.539999999994</v>
      </c>
      <c r="H22" s="21">
        <v>68750.539999999994</v>
      </c>
      <c r="I22" s="21">
        <f t="shared" si="2"/>
        <v>110.88796774193548</v>
      </c>
      <c r="J22" s="21">
        <v>62000</v>
      </c>
      <c r="K22" s="21">
        <f t="shared" si="3"/>
        <v>100</v>
      </c>
      <c r="L22" s="21">
        <v>0</v>
      </c>
      <c r="M22" s="21">
        <v>0</v>
      </c>
      <c r="N22" s="43">
        <f t="shared" si="0"/>
        <v>0</v>
      </c>
      <c r="O22" s="32">
        <f t="shared" si="1"/>
        <v>62000</v>
      </c>
      <c r="P22" s="39"/>
    </row>
    <row r="23" spans="1:16" s="39" customFormat="1" x14ac:dyDescent="0.2">
      <c r="A23" s="32" t="s">
        <v>51</v>
      </c>
      <c r="B23" s="32" t="s">
        <v>19</v>
      </c>
      <c r="C23" s="32">
        <v>-4402.3500000000004</v>
      </c>
      <c r="D23" s="32"/>
      <c r="E23" s="32">
        <v>0</v>
      </c>
      <c r="F23" s="32">
        <v>0</v>
      </c>
      <c r="G23" s="32">
        <f t="shared" si="4"/>
        <v>-4402.3500000000004</v>
      </c>
      <c r="H23" s="21">
        <v>-4396.97</v>
      </c>
      <c r="I23" s="21" t="e">
        <f t="shared" si="2"/>
        <v>#DIV/0!</v>
      </c>
      <c r="J23" s="21">
        <v>0</v>
      </c>
      <c r="K23" s="21" t="e">
        <f t="shared" si="3"/>
        <v>#DIV/0!</v>
      </c>
      <c r="L23" s="21">
        <v>-5.38</v>
      </c>
      <c r="M23" s="21">
        <v>0</v>
      </c>
      <c r="N23" s="43">
        <f>G23-H23</f>
        <v>-5.3800000000001091</v>
      </c>
      <c r="O23" s="32">
        <f t="shared" si="1"/>
        <v>0</v>
      </c>
    </row>
    <row r="24" spans="1:16" x14ac:dyDescent="0.2">
      <c r="A24" s="16" t="s">
        <v>52</v>
      </c>
      <c r="B24" s="25" t="s">
        <v>20</v>
      </c>
      <c r="C24" s="16">
        <v>22.81</v>
      </c>
      <c r="D24" s="16"/>
      <c r="E24" s="32">
        <v>6281.02</v>
      </c>
      <c r="F24" s="32"/>
      <c r="G24" s="32">
        <f t="shared" si="4"/>
        <v>6303.8300000000008</v>
      </c>
      <c r="H24" s="21">
        <v>6281.02</v>
      </c>
      <c r="I24" s="21">
        <f t="shared" si="2"/>
        <v>100</v>
      </c>
      <c r="J24" s="21">
        <v>6281.02</v>
      </c>
      <c r="K24" s="21">
        <f t="shared" si="3"/>
        <v>100</v>
      </c>
      <c r="L24" s="21">
        <v>22.81</v>
      </c>
      <c r="M24" s="21">
        <v>0</v>
      </c>
      <c r="N24" s="43">
        <f t="shared" si="0"/>
        <v>22.8100000000004</v>
      </c>
      <c r="O24" s="32">
        <f t="shared" si="1"/>
        <v>6281.02</v>
      </c>
      <c r="P24" s="39"/>
    </row>
    <row r="25" spans="1:16" x14ac:dyDescent="0.2">
      <c r="A25" s="16" t="s">
        <v>53</v>
      </c>
      <c r="B25" s="16" t="s">
        <v>61</v>
      </c>
      <c r="C25" s="16">
        <v>17225</v>
      </c>
      <c r="D25" s="16"/>
      <c r="E25" s="32">
        <v>1228969.5</v>
      </c>
      <c r="F25" s="32">
        <v>0</v>
      </c>
      <c r="G25" s="32">
        <f t="shared" si="4"/>
        <v>1246194.5</v>
      </c>
      <c r="H25" s="21">
        <v>959621.5</v>
      </c>
      <c r="I25" s="21">
        <f t="shared" si="2"/>
        <v>78.08342680595409</v>
      </c>
      <c r="J25" s="21">
        <v>958821.5</v>
      </c>
      <c r="K25" s="21">
        <f t="shared" si="3"/>
        <v>78.01833161848198</v>
      </c>
      <c r="L25" s="21">
        <v>295573</v>
      </c>
      <c r="M25" s="35">
        <v>9000</v>
      </c>
      <c r="N25" s="43">
        <f t="shared" si="0"/>
        <v>286573</v>
      </c>
      <c r="O25" s="32">
        <f t="shared" si="1"/>
        <v>1228969.5</v>
      </c>
      <c r="P25" s="39"/>
    </row>
    <row r="26" spans="1:16" x14ac:dyDescent="0.2">
      <c r="A26" s="16" t="s">
        <v>54</v>
      </c>
      <c r="B26" s="16" t="s">
        <v>112</v>
      </c>
      <c r="C26" s="16">
        <v>0</v>
      </c>
      <c r="D26" s="16"/>
      <c r="E26" s="25">
        <v>64099.66</v>
      </c>
      <c r="F26" s="32">
        <v>0</v>
      </c>
      <c r="G26" s="32">
        <f t="shared" si="4"/>
        <v>64099.66</v>
      </c>
      <c r="H26" s="21">
        <v>64099.66</v>
      </c>
      <c r="I26" s="21">
        <f t="shared" si="2"/>
        <v>100</v>
      </c>
      <c r="J26" s="21">
        <v>64099.66</v>
      </c>
      <c r="K26" s="21">
        <f t="shared" si="3"/>
        <v>100</v>
      </c>
      <c r="L26" s="21">
        <v>0</v>
      </c>
      <c r="M26" s="35">
        <v>0</v>
      </c>
      <c r="N26" s="43">
        <f t="shared" si="0"/>
        <v>0</v>
      </c>
      <c r="O26" s="32">
        <f t="shared" si="1"/>
        <v>64099.66</v>
      </c>
      <c r="P26" s="39"/>
    </row>
    <row r="27" spans="1:16" x14ac:dyDescent="0.2">
      <c r="A27" s="16" t="s">
        <v>55</v>
      </c>
      <c r="B27" s="16" t="s">
        <v>90</v>
      </c>
      <c r="C27" s="16">
        <v>0</v>
      </c>
      <c r="D27" s="16"/>
      <c r="E27" s="32">
        <v>0</v>
      </c>
      <c r="F27" s="32">
        <v>0</v>
      </c>
      <c r="G27" s="32">
        <f t="shared" si="4"/>
        <v>0</v>
      </c>
      <c r="H27" s="21">
        <v>148521.15</v>
      </c>
      <c r="I27" s="21" t="e">
        <f t="shared" si="2"/>
        <v>#DIV/0!</v>
      </c>
      <c r="J27" s="21">
        <v>148521.15</v>
      </c>
      <c r="K27" s="21" t="e">
        <f t="shared" si="3"/>
        <v>#DIV/0!</v>
      </c>
      <c r="L27" s="21">
        <v>-148521.15</v>
      </c>
      <c r="M27" s="21">
        <v>0</v>
      </c>
      <c r="N27" s="43">
        <f t="shared" si="0"/>
        <v>-148521.15</v>
      </c>
      <c r="O27" s="32">
        <f t="shared" si="1"/>
        <v>0</v>
      </c>
      <c r="P27" s="39"/>
    </row>
    <row r="28" spans="1:16" x14ac:dyDescent="0.2">
      <c r="A28" s="16" t="s">
        <v>56</v>
      </c>
      <c r="B28" s="16" t="s">
        <v>21</v>
      </c>
      <c r="C28" s="16">
        <v>5692.73</v>
      </c>
      <c r="D28" s="16"/>
      <c r="E28" s="32">
        <v>122109.16</v>
      </c>
      <c r="F28" s="32">
        <v>206.13</v>
      </c>
      <c r="G28" s="32">
        <f t="shared" si="4"/>
        <v>128008.02</v>
      </c>
      <c r="H28" s="21">
        <v>113072.12</v>
      </c>
      <c r="I28" s="21">
        <f t="shared" si="2"/>
        <v>92.443160622028515</v>
      </c>
      <c r="J28" s="21">
        <v>109083.77</v>
      </c>
      <c r="K28" s="21">
        <f t="shared" si="3"/>
        <v>89.182448081511311</v>
      </c>
      <c r="L28" s="21">
        <v>15874.91</v>
      </c>
      <c r="M28" s="35">
        <v>939.01</v>
      </c>
      <c r="N28" s="43">
        <f t="shared" si="0"/>
        <v>14935.900000000009</v>
      </c>
      <c r="O28" s="32">
        <f t="shared" si="1"/>
        <v>122315.29000000001</v>
      </c>
      <c r="P28" s="39"/>
    </row>
    <row r="29" spans="1:16" x14ac:dyDescent="0.2">
      <c r="A29" s="16" t="s">
        <v>57</v>
      </c>
      <c r="B29" s="16" t="s">
        <v>22</v>
      </c>
      <c r="C29" s="16">
        <v>0</v>
      </c>
      <c r="D29" s="16"/>
      <c r="E29" s="32">
        <v>186.8</v>
      </c>
      <c r="F29" s="32">
        <v>0</v>
      </c>
      <c r="G29" s="32">
        <f t="shared" si="4"/>
        <v>186.8</v>
      </c>
      <c r="H29" s="35">
        <v>186.8</v>
      </c>
      <c r="I29" s="21">
        <f t="shared" si="2"/>
        <v>100</v>
      </c>
      <c r="J29" s="21">
        <v>186.8</v>
      </c>
      <c r="K29" s="21">
        <f t="shared" si="3"/>
        <v>100</v>
      </c>
      <c r="L29" s="21">
        <v>0</v>
      </c>
      <c r="M29" s="21">
        <v>0</v>
      </c>
      <c r="N29" s="43">
        <f t="shared" si="0"/>
        <v>0</v>
      </c>
      <c r="O29" s="32">
        <f t="shared" si="1"/>
        <v>186.8</v>
      </c>
      <c r="P29" s="39"/>
    </row>
    <row r="30" spans="1:16" x14ac:dyDescent="0.2">
      <c r="A30" s="16" t="s">
        <v>58</v>
      </c>
      <c r="B30" s="33" t="s">
        <v>62</v>
      </c>
      <c r="C30" s="36">
        <v>1384945.54</v>
      </c>
      <c r="D30" s="36"/>
      <c r="E30" s="32">
        <v>1048946.3999999999</v>
      </c>
      <c r="F30" s="32">
        <v>24984.39</v>
      </c>
      <c r="G30" s="32">
        <f t="shared" si="4"/>
        <v>2458876.33</v>
      </c>
      <c r="H30" s="21">
        <v>970141.44</v>
      </c>
      <c r="I30" s="21">
        <f t="shared" si="2"/>
        <v>90.335564361647556</v>
      </c>
      <c r="J30" s="21">
        <v>948505.55</v>
      </c>
      <c r="K30" s="21">
        <f t="shared" si="3"/>
        <v>88.320919637661206</v>
      </c>
      <c r="L30" s="21">
        <v>1484933.26</v>
      </c>
      <c r="M30" s="21">
        <v>3801.63</v>
      </c>
      <c r="N30" s="43">
        <f t="shared" si="0"/>
        <v>1488734.8900000001</v>
      </c>
      <c r="O30" s="42">
        <f t="shared" si="1"/>
        <v>1073930.7899999998</v>
      </c>
      <c r="P30" s="39"/>
    </row>
    <row r="31" spans="1:16" x14ac:dyDescent="0.2">
      <c r="A31" s="16" t="s">
        <v>59</v>
      </c>
      <c r="B31" s="33" t="s">
        <v>63</v>
      </c>
      <c r="C31" s="16">
        <v>1074123.42</v>
      </c>
      <c r="D31" s="16"/>
      <c r="E31" s="32">
        <v>1136774.45</v>
      </c>
      <c r="F31" s="25">
        <v>-1200</v>
      </c>
      <c r="G31" s="32">
        <f t="shared" si="4"/>
        <v>2209697.87</v>
      </c>
      <c r="H31" s="21">
        <v>1082450.49</v>
      </c>
      <c r="I31" s="21">
        <f t="shared" si="2"/>
        <v>95.321842614546327</v>
      </c>
      <c r="J31" s="21">
        <v>1080367.49</v>
      </c>
      <c r="K31" s="21">
        <f t="shared" si="3"/>
        <v>95.138411224380761</v>
      </c>
      <c r="L31" s="21">
        <v>1127247.3799999999</v>
      </c>
      <c r="M31" s="21">
        <v>0</v>
      </c>
      <c r="N31" s="43">
        <f t="shared" si="0"/>
        <v>1127247.3800000001</v>
      </c>
      <c r="O31" s="42">
        <f t="shared" si="1"/>
        <v>1135574.45</v>
      </c>
      <c r="P31" s="39"/>
    </row>
    <row r="32" spans="1:16" x14ac:dyDescent="0.2">
      <c r="A32" s="16" t="s">
        <v>77</v>
      </c>
      <c r="B32" s="16" t="s">
        <v>72</v>
      </c>
      <c r="C32" s="16">
        <v>0</v>
      </c>
      <c r="D32" s="16"/>
      <c r="E32" s="32">
        <v>294241.40000000002</v>
      </c>
      <c r="F32" s="32">
        <v>0</v>
      </c>
      <c r="G32" s="32">
        <f t="shared" si="4"/>
        <v>294241.40000000002</v>
      </c>
      <c r="H32" s="21">
        <v>294241.40000000002</v>
      </c>
      <c r="I32" s="21">
        <f t="shared" si="2"/>
        <v>100</v>
      </c>
      <c r="J32" s="21">
        <v>294241.40000000002</v>
      </c>
      <c r="K32" s="21">
        <f t="shared" si="3"/>
        <v>100</v>
      </c>
      <c r="L32" s="21">
        <v>0</v>
      </c>
      <c r="M32" s="21">
        <v>0</v>
      </c>
      <c r="N32" s="43">
        <f t="shared" si="0"/>
        <v>0</v>
      </c>
      <c r="O32" s="32">
        <f t="shared" si="1"/>
        <v>294241.40000000002</v>
      </c>
      <c r="P32" s="39"/>
    </row>
    <row r="33" spans="1:16" x14ac:dyDescent="0.2">
      <c r="A33" s="16" t="s">
        <v>78</v>
      </c>
      <c r="B33" s="16" t="s">
        <v>74</v>
      </c>
      <c r="C33" s="16">
        <v>0</v>
      </c>
      <c r="D33" s="16"/>
      <c r="E33" s="32">
        <v>0</v>
      </c>
      <c r="F33" s="32">
        <v>0</v>
      </c>
      <c r="G33" s="32">
        <f t="shared" si="4"/>
        <v>0</v>
      </c>
      <c r="H33" s="21">
        <v>0</v>
      </c>
      <c r="I33" s="21" t="e">
        <f t="shared" si="2"/>
        <v>#DIV/0!</v>
      </c>
      <c r="J33" s="21">
        <v>0</v>
      </c>
      <c r="K33" s="21" t="e">
        <f>J33/(E33+F33)*100</f>
        <v>#DIV/0!</v>
      </c>
      <c r="L33" s="21">
        <v>0</v>
      </c>
      <c r="M33" s="21">
        <v>0</v>
      </c>
      <c r="N33" s="43">
        <f t="shared" si="0"/>
        <v>0</v>
      </c>
      <c r="O33" s="32">
        <f t="shared" si="1"/>
        <v>0</v>
      </c>
      <c r="P33" s="39"/>
    </row>
    <row r="34" spans="1:16" x14ac:dyDescent="0.2">
      <c r="A34" s="16" t="s">
        <v>79</v>
      </c>
      <c r="B34" s="33" t="s">
        <v>64</v>
      </c>
      <c r="C34" s="16">
        <v>58793.81</v>
      </c>
      <c r="D34" s="16"/>
      <c r="E34" s="32">
        <v>167142.64000000001</v>
      </c>
      <c r="F34" s="32">
        <v>-343.25</v>
      </c>
      <c r="G34" s="32">
        <f t="shared" si="4"/>
        <v>225593.2</v>
      </c>
      <c r="H34" s="21">
        <v>168214.02</v>
      </c>
      <c r="I34" s="21">
        <f t="shared" si="2"/>
        <v>100.84810262195802</v>
      </c>
      <c r="J34" s="21">
        <v>165900.91</v>
      </c>
      <c r="K34" s="21">
        <f t="shared" ref="K34:K46" si="5">J34/(E34+F34)*100</f>
        <v>99.461340955743296</v>
      </c>
      <c r="L34" s="21">
        <v>54087.12</v>
      </c>
      <c r="M34" s="21">
        <v>3292.06</v>
      </c>
      <c r="N34" s="43">
        <f t="shared" si="0"/>
        <v>57379.180000000022</v>
      </c>
      <c r="O34" s="42">
        <f t="shared" si="1"/>
        <v>166799.39000000001</v>
      </c>
      <c r="P34" s="39"/>
    </row>
    <row r="35" spans="1:16" x14ac:dyDescent="0.2">
      <c r="A35" s="16" t="s">
        <v>80</v>
      </c>
      <c r="B35" s="16" t="s">
        <v>23</v>
      </c>
      <c r="C35" s="16">
        <v>4818.4399999999996</v>
      </c>
      <c r="D35" s="16"/>
      <c r="E35" s="32">
        <v>1420.85</v>
      </c>
      <c r="F35" s="32">
        <v>0</v>
      </c>
      <c r="G35" s="32">
        <f t="shared" si="4"/>
        <v>6239.2899999999991</v>
      </c>
      <c r="H35" s="21">
        <v>6239.29</v>
      </c>
      <c r="I35" s="21">
        <f t="shared" si="2"/>
        <v>439.12376394411797</v>
      </c>
      <c r="J35" s="21">
        <v>1420.85</v>
      </c>
      <c r="K35" s="21">
        <f t="shared" si="5"/>
        <v>100</v>
      </c>
      <c r="L35" s="21">
        <v>0</v>
      </c>
      <c r="M35" s="21">
        <v>0</v>
      </c>
      <c r="N35" s="43">
        <f t="shared" si="0"/>
        <v>0</v>
      </c>
      <c r="O35" s="32">
        <f t="shared" si="1"/>
        <v>1420.85</v>
      </c>
      <c r="P35" s="39"/>
    </row>
    <row r="36" spans="1:16" x14ac:dyDescent="0.2">
      <c r="A36" s="16" t="s">
        <v>81</v>
      </c>
      <c r="B36" s="33" t="s">
        <v>24</v>
      </c>
      <c r="C36" s="16">
        <v>67384.84</v>
      </c>
      <c r="D36" s="16"/>
      <c r="E36" s="32">
        <v>98688.45</v>
      </c>
      <c r="F36" s="32">
        <v>893.8</v>
      </c>
      <c r="G36" s="32">
        <f t="shared" si="4"/>
        <v>166967.08999999997</v>
      </c>
      <c r="H36" s="21">
        <v>66539.289999999994</v>
      </c>
      <c r="I36" s="21">
        <f t="shared" si="2"/>
        <v>66.818423966118459</v>
      </c>
      <c r="J36" s="21">
        <v>16677.28</v>
      </c>
      <c r="K36" s="21">
        <f t="shared" si="5"/>
        <v>16.747241601791483</v>
      </c>
      <c r="L36" s="21">
        <v>95127.4</v>
      </c>
      <c r="M36" s="21">
        <v>5300.4</v>
      </c>
      <c r="N36" s="43">
        <f t="shared" si="0"/>
        <v>100427.79999999997</v>
      </c>
      <c r="O36" s="42">
        <f t="shared" si="1"/>
        <v>99582.25</v>
      </c>
      <c r="P36" s="39"/>
    </row>
    <row r="37" spans="1:16" x14ac:dyDescent="0.2">
      <c r="A37" s="16" t="s">
        <v>82</v>
      </c>
      <c r="B37" s="25" t="s">
        <v>25</v>
      </c>
      <c r="C37" s="16">
        <v>16761.919999999998</v>
      </c>
      <c r="D37" s="16"/>
      <c r="E37" s="32">
        <v>50087.12</v>
      </c>
      <c r="F37" s="32">
        <v>0</v>
      </c>
      <c r="G37" s="32">
        <f t="shared" si="4"/>
        <v>66849.040000000008</v>
      </c>
      <c r="H37" s="21">
        <v>44607.4</v>
      </c>
      <c r="I37" s="21">
        <f>H37/(E37+F37)*100</f>
        <v>89.05962251373208</v>
      </c>
      <c r="J37" s="21">
        <v>43143.3</v>
      </c>
      <c r="K37" s="21">
        <f t="shared" si="5"/>
        <v>86.136515734983362</v>
      </c>
      <c r="L37" s="21">
        <v>22145.9</v>
      </c>
      <c r="M37" s="21">
        <v>0</v>
      </c>
      <c r="N37" s="43">
        <f t="shared" si="0"/>
        <v>22241.640000000007</v>
      </c>
      <c r="O37" s="32">
        <f t="shared" si="1"/>
        <v>50087.12</v>
      </c>
      <c r="P37" s="39"/>
    </row>
    <row r="38" spans="1:16" x14ac:dyDescent="0.2">
      <c r="A38" s="16" t="s">
        <v>83</v>
      </c>
      <c r="B38" s="16" t="s">
        <v>65</v>
      </c>
      <c r="C38" s="16">
        <v>0</v>
      </c>
      <c r="D38" s="16"/>
      <c r="E38" s="32">
        <v>0</v>
      </c>
      <c r="F38" s="32">
        <v>0</v>
      </c>
      <c r="G38" s="32">
        <f t="shared" si="4"/>
        <v>0</v>
      </c>
      <c r="H38" s="21">
        <v>0</v>
      </c>
      <c r="I38" s="21" t="e">
        <f t="shared" si="2"/>
        <v>#DIV/0!</v>
      </c>
      <c r="J38" s="21">
        <v>0</v>
      </c>
      <c r="K38" s="21" t="e">
        <f t="shared" si="5"/>
        <v>#DIV/0!</v>
      </c>
      <c r="L38" s="21">
        <v>0</v>
      </c>
      <c r="M38" s="21">
        <v>0</v>
      </c>
      <c r="N38" s="43">
        <f t="shared" si="0"/>
        <v>0</v>
      </c>
      <c r="O38" s="32">
        <f t="shared" si="1"/>
        <v>0</v>
      </c>
      <c r="P38" s="39"/>
    </row>
    <row r="39" spans="1:16" x14ac:dyDescent="0.2">
      <c r="A39" s="16" t="s">
        <v>84</v>
      </c>
      <c r="B39" s="16" t="s">
        <v>26</v>
      </c>
      <c r="C39" s="16">
        <v>0</v>
      </c>
      <c r="D39" s="16"/>
      <c r="E39" s="32">
        <v>0</v>
      </c>
      <c r="F39" s="32">
        <v>0</v>
      </c>
      <c r="G39" s="32">
        <f t="shared" si="4"/>
        <v>0</v>
      </c>
      <c r="H39" s="21">
        <v>0</v>
      </c>
      <c r="I39" s="21" t="e">
        <f t="shared" si="2"/>
        <v>#DIV/0!</v>
      </c>
      <c r="J39" s="21">
        <v>0</v>
      </c>
      <c r="K39" s="21" t="e">
        <f t="shared" si="5"/>
        <v>#DIV/0!</v>
      </c>
      <c r="L39" s="21">
        <v>0</v>
      </c>
      <c r="M39" s="21">
        <v>0</v>
      </c>
      <c r="N39" s="43">
        <f t="shared" si="0"/>
        <v>0</v>
      </c>
      <c r="O39" s="32">
        <f t="shared" si="1"/>
        <v>0</v>
      </c>
      <c r="P39" s="39"/>
    </row>
    <row r="40" spans="1:16" x14ac:dyDescent="0.2">
      <c r="A40" s="16" t="s">
        <v>85</v>
      </c>
      <c r="B40" s="16" t="s">
        <v>66</v>
      </c>
      <c r="C40" s="16">
        <v>0</v>
      </c>
      <c r="D40" s="16"/>
      <c r="E40" s="32">
        <v>0</v>
      </c>
      <c r="F40" s="32">
        <v>0</v>
      </c>
      <c r="G40" s="32">
        <f t="shared" si="4"/>
        <v>0</v>
      </c>
      <c r="H40" s="21">
        <v>0</v>
      </c>
      <c r="I40" s="21" t="e">
        <f t="shared" si="2"/>
        <v>#DIV/0!</v>
      </c>
      <c r="J40" s="21">
        <v>0</v>
      </c>
      <c r="K40" s="21" t="e">
        <f t="shared" si="5"/>
        <v>#DIV/0!</v>
      </c>
      <c r="L40" s="21">
        <v>0</v>
      </c>
      <c r="M40" s="21">
        <v>0</v>
      </c>
      <c r="N40" s="43">
        <f t="shared" si="0"/>
        <v>0</v>
      </c>
      <c r="O40" s="32">
        <f t="shared" si="1"/>
        <v>0</v>
      </c>
      <c r="P40" s="39"/>
    </row>
    <row r="41" spans="1:16" x14ac:dyDescent="0.2">
      <c r="A41" s="16" t="s">
        <v>86</v>
      </c>
      <c r="B41" s="16" t="s">
        <v>27</v>
      </c>
      <c r="C41" s="16">
        <v>0</v>
      </c>
      <c r="D41" s="16"/>
      <c r="E41" s="32">
        <v>1305000</v>
      </c>
      <c r="F41" s="32">
        <v>0</v>
      </c>
      <c r="G41" s="32">
        <f t="shared" si="4"/>
        <v>1305000</v>
      </c>
      <c r="H41" s="21">
        <v>1305000</v>
      </c>
      <c r="I41" s="21">
        <f t="shared" si="2"/>
        <v>100</v>
      </c>
      <c r="J41" s="21">
        <v>1305000</v>
      </c>
      <c r="K41" s="21">
        <f t="shared" si="5"/>
        <v>100</v>
      </c>
      <c r="L41" s="21">
        <v>0</v>
      </c>
      <c r="M41" s="21">
        <v>0</v>
      </c>
      <c r="N41" s="43">
        <f t="shared" si="0"/>
        <v>0</v>
      </c>
      <c r="O41" s="32">
        <f t="shared" si="1"/>
        <v>1305000</v>
      </c>
      <c r="P41" s="39"/>
    </row>
    <row r="42" spans="1:16" x14ac:dyDescent="0.2">
      <c r="A42" s="16" t="s">
        <v>87</v>
      </c>
      <c r="B42" s="16" t="s">
        <v>75</v>
      </c>
      <c r="C42" s="16">
        <v>0</v>
      </c>
      <c r="D42" s="16"/>
      <c r="E42" s="32">
        <v>0</v>
      </c>
      <c r="F42" s="32">
        <v>0</v>
      </c>
      <c r="G42" s="32">
        <f t="shared" si="4"/>
        <v>0</v>
      </c>
      <c r="H42" s="21">
        <v>0</v>
      </c>
      <c r="I42" s="21" t="e">
        <f t="shared" si="2"/>
        <v>#DIV/0!</v>
      </c>
      <c r="J42" s="21">
        <v>0</v>
      </c>
      <c r="K42" s="21" t="e">
        <f t="shared" si="5"/>
        <v>#DIV/0!</v>
      </c>
      <c r="L42" s="21">
        <v>0</v>
      </c>
      <c r="M42" s="21">
        <v>0</v>
      </c>
      <c r="N42" s="43">
        <f t="shared" si="0"/>
        <v>0</v>
      </c>
      <c r="O42" s="32">
        <f t="shared" si="1"/>
        <v>0</v>
      </c>
      <c r="P42" s="39"/>
    </row>
    <row r="43" spans="1:16" x14ac:dyDescent="0.2">
      <c r="A43" s="16" t="s">
        <v>88</v>
      </c>
      <c r="B43" s="16" t="s">
        <v>67</v>
      </c>
      <c r="C43" s="16">
        <v>0.08</v>
      </c>
      <c r="D43" s="16"/>
      <c r="E43" s="32">
        <v>5068689.33</v>
      </c>
      <c r="F43" s="32">
        <v>0</v>
      </c>
      <c r="G43" s="32">
        <f t="shared" si="4"/>
        <v>5068689.41</v>
      </c>
      <c r="H43" s="21">
        <v>5077609.33</v>
      </c>
      <c r="I43" s="21">
        <f t="shared" si="2"/>
        <v>100.17598237767712</v>
      </c>
      <c r="J43" s="21">
        <v>5077609.33</v>
      </c>
      <c r="K43" s="21">
        <f t="shared" si="5"/>
        <v>100.17598237767712</v>
      </c>
      <c r="L43" s="21">
        <v>0</v>
      </c>
      <c r="M43" s="21">
        <v>8920</v>
      </c>
      <c r="N43" s="43">
        <f t="shared" si="0"/>
        <v>-8919.9199999999255</v>
      </c>
      <c r="O43" s="32">
        <f t="shared" si="1"/>
        <v>5068689.33</v>
      </c>
      <c r="P43" s="39"/>
    </row>
    <row r="44" spans="1:16" x14ac:dyDescent="0.2">
      <c r="A44" s="16" t="s">
        <v>89</v>
      </c>
      <c r="B44" s="16" t="s">
        <v>68</v>
      </c>
      <c r="C44" s="16">
        <v>0</v>
      </c>
      <c r="D44" s="16"/>
      <c r="E44" s="32">
        <v>1248464.47</v>
      </c>
      <c r="F44" s="32">
        <v>0</v>
      </c>
      <c r="G44" s="32">
        <f t="shared" si="4"/>
        <v>1248464.47</v>
      </c>
      <c r="H44" s="21">
        <v>1248464.47</v>
      </c>
      <c r="I44" s="21">
        <f t="shared" si="2"/>
        <v>100</v>
      </c>
      <c r="J44" s="21">
        <v>1248464.47</v>
      </c>
      <c r="K44" s="21">
        <f t="shared" si="5"/>
        <v>100</v>
      </c>
      <c r="L44" s="21">
        <v>0</v>
      </c>
      <c r="M44" s="21">
        <v>0</v>
      </c>
      <c r="N44" s="43">
        <f t="shared" si="0"/>
        <v>0</v>
      </c>
      <c r="O44" s="32">
        <f t="shared" si="1"/>
        <v>1248464.47</v>
      </c>
      <c r="P44" s="39"/>
    </row>
    <row r="45" spans="1:16" ht="12" thickBot="1" x14ac:dyDescent="0.25">
      <c r="A45" s="16" t="s">
        <v>91</v>
      </c>
      <c r="B45" s="16" t="s">
        <v>76</v>
      </c>
      <c r="C45" s="16">
        <v>0</v>
      </c>
      <c r="D45" s="16"/>
      <c r="E45" s="32">
        <v>44111.03</v>
      </c>
      <c r="F45" s="32">
        <v>0</v>
      </c>
      <c r="G45" s="32">
        <f t="shared" si="4"/>
        <v>44111.03</v>
      </c>
      <c r="H45" s="21">
        <v>44111.03</v>
      </c>
      <c r="I45" s="21">
        <f t="shared" si="2"/>
        <v>100</v>
      </c>
      <c r="J45" s="21">
        <v>44111.03</v>
      </c>
      <c r="K45" s="21">
        <f t="shared" si="5"/>
        <v>100</v>
      </c>
      <c r="L45" s="21">
        <v>0</v>
      </c>
      <c r="M45" s="21">
        <v>0</v>
      </c>
      <c r="N45" s="43">
        <f t="shared" si="0"/>
        <v>0</v>
      </c>
      <c r="O45" s="32">
        <f t="shared" si="1"/>
        <v>44111.03</v>
      </c>
      <c r="P45" s="39"/>
    </row>
    <row r="46" spans="1:16" ht="12" thickBot="1" x14ac:dyDescent="0.25">
      <c r="A46" s="4"/>
      <c r="B46" s="19" t="s">
        <v>28</v>
      </c>
      <c r="C46" s="22">
        <v>7758569.1399999997</v>
      </c>
      <c r="D46" s="22">
        <f t="shared" ref="D46" si="6">D11+D12+D13+D15+D21+D22+D23+D24+D25+D26+D28+D29+D30+D31+D32+D33+D34+D35+D36+D37+D38+D39+D42+D40+D43+D44+D27+D41</f>
        <v>0</v>
      </c>
      <c r="E46" s="38">
        <f>E11+E12+E13+E15+E21+E22+E23+E24+E25+E26+E28+E29+E30+E31+E32+E33+E34+E35+E36+E37+E38+E39+E42+E40+E43+E44+E27+E41+E45</f>
        <v>21985223.050000001</v>
      </c>
      <c r="F46" s="38">
        <f>F11+F12+F13+F15+F21+F22+F23+F24+F25+F26+F28+F29+F30+F31+F32+F33+F34+F35+F36+F37+F38+F39+F42+F40+F43+F44+F27+F41+F45</f>
        <v>134673.28999999998</v>
      </c>
      <c r="G46" s="38">
        <f>G11+G12+G13+G15+G21+G22+G23+G24+G25+G26+G28+G29+G30+G31+G32+G33+G34+G35+G36+G37+G38+G39+G42+G40+G43+G44+G27+G41+G45</f>
        <v>29878465.480000004</v>
      </c>
      <c r="H46" s="38">
        <f>H11+H12+H13+H15+H21+H22+H23+H24+H25+H26+H28+H29+H30+H31+H32+H33+H34+H35+H36+H37+H38+H39+H42+H40+H43+H44+H27+H41+H45</f>
        <v>18854909.289999999</v>
      </c>
      <c r="I46" s="44">
        <f t="shared" si="2"/>
        <v>85.239591543221479</v>
      </c>
      <c r="J46" s="38">
        <f>J11+J12+J13+J15+J21+J22+J23+J24+J25+J26+J28+J29+J30+J31+J32+J33+J34+J35+J36+J37+J38+J39+J42+J40+J43+J44+J27+J41+J45</f>
        <v>17506773.73</v>
      </c>
      <c r="K46" s="44">
        <f t="shared" si="5"/>
        <v>79.144917593225941</v>
      </c>
      <c r="L46" s="38">
        <f>L11+L12+L13+L15+L21+L22+L23+L24+L25+L26+L28+L29+L30+L31+L32+L33+L34+L35+L36+L37+L38+L39+L42+L40+L43+L44+L27+L41+L45</f>
        <v>10819225.239999998</v>
      </c>
      <c r="M46" s="38">
        <f>M11+M12+M13+M15+M21+M22+M23+M24+M25+M26+M28+M29+M30+M31+M32+M33+M34+M35+M36+M37+M38+M39+M42+M40+M43+M44+M27+M41+M45</f>
        <v>242132.8</v>
      </c>
      <c r="N46" s="44">
        <f>N11+N12+N13+N15+N21+N22+N23+N24+N25+N26+N28+N29+N30+N31+N32+N33+N34+N35+N36+N37+N38+N39+N42+N40+N43+N44+N27+N41+N45</f>
        <v>11023556.190000005</v>
      </c>
      <c r="O46" s="32">
        <f t="shared" si="1"/>
        <v>22119896.34</v>
      </c>
      <c r="P46" s="39"/>
    </row>
    <row r="47" spans="1:16" x14ac:dyDescent="0.2">
      <c r="A47" s="2"/>
      <c r="B47" s="2"/>
      <c r="C47" s="2"/>
      <c r="D47" s="2"/>
      <c r="G47" s="18"/>
      <c r="J47" s="39"/>
      <c r="K47" s="39"/>
      <c r="P47" s="39"/>
    </row>
    <row r="48" spans="1:16" x14ac:dyDescent="0.2">
      <c r="A48" s="2"/>
      <c r="B48" s="34" t="s">
        <v>97</v>
      </c>
      <c r="C48" s="37" t="s">
        <v>93</v>
      </c>
      <c r="D48" s="37"/>
      <c r="I48" s="2"/>
      <c r="J48" s="40"/>
      <c r="K48" s="41"/>
    </row>
    <row r="49" spans="1:4" x14ac:dyDescent="0.2">
      <c r="A49" s="2"/>
      <c r="B49" s="2"/>
      <c r="C49" s="2"/>
      <c r="D49" s="2"/>
    </row>
    <row r="50" spans="1:4" x14ac:dyDescent="0.2">
      <c r="A50" s="2"/>
      <c r="B50" s="2"/>
      <c r="C50" s="2"/>
      <c r="D50" s="2"/>
    </row>
    <row r="51" spans="1:4" x14ac:dyDescent="0.2">
      <c r="A51" s="2"/>
      <c r="B51" s="2"/>
      <c r="C51" s="2"/>
      <c r="D51" s="2"/>
    </row>
    <row r="52" spans="1:4" x14ac:dyDescent="0.2">
      <c r="A52" s="2"/>
      <c r="B52" s="2"/>
      <c r="C52" s="2"/>
      <c r="D52" s="2"/>
    </row>
  </sheetData>
  <pageMargins left="0.37" right="0.54" top="1" bottom="1" header="0.5" footer="0.5"/>
  <pageSetup paperSize="9" scale="8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S52"/>
  <sheetViews>
    <sheetView topLeftCell="A7" zoomScale="145" zoomScaleNormal="145" zoomScaleSheetLayoutView="160" workbookViewId="0">
      <selection activeCell="N20" sqref="N20"/>
    </sheetView>
  </sheetViews>
  <sheetFormatPr defaultRowHeight="11.25" x14ac:dyDescent="0.2"/>
  <cols>
    <col min="1" max="1" width="4.85546875" style="1" bestFit="1" customWidth="1"/>
    <col min="2" max="2" width="25.7109375" style="1" customWidth="1"/>
    <col min="3" max="3" width="10.85546875" style="1" customWidth="1"/>
    <col min="4" max="4" width="9" style="1" customWidth="1"/>
    <col min="5" max="5" width="10.7109375" style="1" customWidth="1"/>
    <col min="6" max="6" width="9.42578125" style="1" customWidth="1"/>
    <col min="7" max="8" width="10.7109375" style="1" customWidth="1"/>
    <col min="9" max="9" width="6.42578125" style="1" customWidth="1"/>
    <col min="10" max="10" width="10.85546875" style="1" customWidth="1"/>
    <col min="11" max="11" width="6.42578125" style="1" customWidth="1"/>
    <col min="12" max="12" width="11.28515625" style="1" bestFit="1" customWidth="1"/>
    <col min="13" max="13" width="10.140625" style="1" customWidth="1"/>
    <col min="14" max="14" width="10.85546875" style="1" customWidth="1"/>
    <col min="15" max="15" width="11.42578125" style="1" customWidth="1"/>
    <col min="16" max="16384" width="9.140625" style="1"/>
  </cols>
  <sheetData>
    <row r="2" spans="1:19" ht="15.75" x14ac:dyDescent="0.25">
      <c r="B2" s="17" t="s">
        <v>117</v>
      </c>
    </row>
    <row r="3" spans="1:19" ht="15.75" x14ac:dyDescent="0.25">
      <c r="B3" s="17" t="s">
        <v>118</v>
      </c>
      <c r="M3" s="24" t="s">
        <v>103</v>
      </c>
    </row>
    <row r="4" spans="1:19" ht="12" thickBot="1" x14ac:dyDescent="0.25">
      <c r="A4" s="2"/>
      <c r="B4" s="2"/>
      <c r="C4" s="2"/>
      <c r="D4" s="2"/>
    </row>
    <row r="5" spans="1:19" s="8" customFormat="1" ht="10.5" x14ac:dyDescent="0.15">
      <c r="A5" s="13"/>
      <c r="B5" s="9"/>
      <c r="C5" s="11" t="s">
        <v>6</v>
      </c>
      <c r="D5" s="9" t="s">
        <v>98</v>
      </c>
      <c r="E5" s="9" t="s">
        <v>0</v>
      </c>
      <c r="F5" s="11" t="s">
        <v>1</v>
      </c>
      <c r="G5" s="9" t="s">
        <v>2</v>
      </c>
      <c r="H5" s="11" t="s">
        <v>2</v>
      </c>
      <c r="I5" s="9" t="s">
        <v>31</v>
      </c>
      <c r="J5" s="14" t="s">
        <v>30</v>
      </c>
      <c r="K5" s="9" t="s">
        <v>31</v>
      </c>
      <c r="L5" s="11" t="s">
        <v>38</v>
      </c>
      <c r="M5" s="11" t="s">
        <v>42</v>
      </c>
      <c r="N5" s="51" t="s">
        <v>6</v>
      </c>
      <c r="O5" s="53"/>
    </row>
    <row r="6" spans="1:19" s="8" customFormat="1" ht="12.75" customHeight="1" x14ac:dyDescent="0.15">
      <c r="A6" s="5" t="s">
        <v>3</v>
      </c>
      <c r="B6" s="3"/>
      <c r="C6" s="6" t="s">
        <v>111</v>
      </c>
      <c r="D6" s="3" t="s">
        <v>99</v>
      </c>
      <c r="E6" s="3" t="s">
        <v>7</v>
      </c>
      <c r="F6" s="6" t="s">
        <v>11</v>
      </c>
      <c r="G6" s="3" t="s">
        <v>9</v>
      </c>
      <c r="H6" s="6" t="s">
        <v>30</v>
      </c>
      <c r="I6" s="3" t="s">
        <v>32</v>
      </c>
      <c r="J6" s="7" t="s">
        <v>35</v>
      </c>
      <c r="K6" s="3" t="s">
        <v>32</v>
      </c>
      <c r="L6" s="6" t="s">
        <v>39</v>
      </c>
      <c r="M6" s="6" t="s">
        <v>43</v>
      </c>
      <c r="N6" s="52" t="s">
        <v>123</v>
      </c>
      <c r="O6" s="6"/>
    </row>
    <row r="7" spans="1:19" s="8" customFormat="1" ht="12.75" customHeight="1" x14ac:dyDescent="0.15">
      <c r="A7" s="5" t="s">
        <v>4</v>
      </c>
      <c r="B7" s="3" t="s">
        <v>5</v>
      </c>
      <c r="C7" s="6"/>
      <c r="D7" s="3" t="s">
        <v>100</v>
      </c>
      <c r="E7" s="3" t="s">
        <v>8</v>
      </c>
      <c r="F7" s="6">
        <v>2017</v>
      </c>
      <c r="G7" s="3"/>
      <c r="H7" s="6">
        <v>2017</v>
      </c>
      <c r="I7" s="3" t="s">
        <v>119</v>
      </c>
      <c r="J7" s="7" t="s">
        <v>36</v>
      </c>
      <c r="K7" s="3" t="s">
        <v>122</v>
      </c>
      <c r="L7" s="6" t="s">
        <v>40</v>
      </c>
      <c r="M7" s="6" t="s">
        <v>44</v>
      </c>
      <c r="N7" s="3"/>
      <c r="O7" s="6"/>
    </row>
    <row r="8" spans="1:19" s="8" customFormat="1" ht="12.75" customHeight="1" x14ac:dyDescent="0.15">
      <c r="A8" s="5"/>
      <c r="B8" s="3"/>
      <c r="C8" s="6"/>
      <c r="D8" s="3">
        <v>2016</v>
      </c>
      <c r="E8" s="3" t="s">
        <v>10</v>
      </c>
      <c r="F8" s="6"/>
      <c r="G8" s="3"/>
      <c r="H8" s="6"/>
      <c r="I8" s="3" t="s">
        <v>33</v>
      </c>
      <c r="J8" s="7" t="s">
        <v>120</v>
      </c>
      <c r="K8" s="3" t="s">
        <v>37</v>
      </c>
      <c r="L8" s="6" t="s">
        <v>41</v>
      </c>
      <c r="M8" s="6"/>
      <c r="N8" s="3"/>
      <c r="O8" s="6" t="s">
        <v>124</v>
      </c>
    </row>
    <row r="9" spans="1:19" s="8" customFormat="1" ht="13.5" customHeight="1" thickBot="1" x14ac:dyDescent="0.2">
      <c r="A9" s="5"/>
      <c r="B9" s="10"/>
      <c r="C9" s="12"/>
      <c r="D9" s="10"/>
      <c r="E9" s="10">
        <v>2017</v>
      </c>
      <c r="F9" s="12"/>
      <c r="G9" s="10"/>
      <c r="H9" s="12"/>
      <c r="I9" s="10" t="s">
        <v>34</v>
      </c>
      <c r="J9" s="15" t="s">
        <v>121</v>
      </c>
      <c r="K9" s="10" t="s">
        <v>34</v>
      </c>
      <c r="L9" s="12" t="s">
        <v>123</v>
      </c>
      <c r="M9" s="12"/>
      <c r="N9" s="10"/>
      <c r="O9" s="54"/>
      <c r="P9" s="45" t="s">
        <v>105</v>
      </c>
      <c r="Q9" s="45" t="s">
        <v>106</v>
      </c>
      <c r="R9" s="45"/>
      <c r="S9" s="45"/>
    </row>
    <row r="10" spans="1:19" s="8" customFormat="1" thickBot="1" x14ac:dyDescent="0.2">
      <c r="A10" s="20"/>
      <c r="B10" s="23">
        <v>1</v>
      </c>
      <c r="C10" s="20">
        <v>2</v>
      </c>
      <c r="D10" s="20" t="s">
        <v>101</v>
      </c>
      <c r="E10" s="27">
        <v>3</v>
      </c>
      <c r="F10" s="27">
        <v>4</v>
      </c>
      <c r="G10" s="20" t="s">
        <v>102</v>
      </c>
      <c r="H10" s="28">
        <v>6</v>
      </c>
      <c r="I10" s="20">
        <v>7</v>
      </c>
      <c r="J10" s="29">
        <v>8</v>
      </c>
      <c r="K10" s="20">
        <v>9</v>
      </c>
      <c r="L10" s="20">
        <v>10</v>
      </c>
      <c r="M10" s="26">
        <v>11</v>
      </c>
      <c r="N10" s="20" t="s">
        <v>29</v>
      </c>
      <c r="O10" s="31" t="s">
        <v>116</v>
      </c>
      <c r="P10" s="46" t="s">
        <v>94</v>
      </c>
      <c r="Q10" s="46" t="s">
        <v>95</v>
      </c>
      <c r="R10" s="46" t="s">
        <v>96</v>
      </c>
      <c r="S10" s="47"/>
    </row>
    <row r="11" spans="1:19" x14ac:dyDescent="0.2">
      <c r="A11" s="16" t="s">
        <v>45</v>
      </c>
      <c r="B11" s="16" t="s">
        <v>12</v>
      </c>
      <c r="C11" s="16">
        <v>800</v>
      </c>
      <c r="D11" s="16"/>
      <c r="E11" s="32">
        <v>8801.6</v>
      </c>
      <c r="F11" s="32"/>
      <c r="G11" s="32">
        <f>C11+E11+F11+D11</f>
        <v>9601.6</v>
      </c>
      <c r="H11" s="21">
        <v>9001.6</v>
      </c>
      <c r="I11" s="21">
        <f>H11/(E11+F11)*100</f>
        <v>102.27231412470459</v>
      </c>
      <c r="J11" s="21">
        <v>9001.6</v>
      </c>
      <c r="K11" s="21">
        <f>J11/(E11+F11)*100</f>
        <v>102.27231412470459</v>
      </c>
      <c r="L11" s="21">
        <f t="shared" ref="L11:L45" si="0">N11+M11</f>
        <v>400</v>
      </c>
      <c r="M11" s="21">
        <v>-200</v>
      </c>
      <c r="N11" s="43">
        <f t="shared" ref="N11:N45" si="1">G11-H11</f>
        <v>600</v>
      </c>
      <c r="O11" s="32">
        <f>E11+F11</f>
        <v>8801.6</v>
      </c>
      <c r="P11" s="48"/>
      <c r="Q11" s="48"/>
      <c r="R11" s="48"/>
      <c r="S11" s="39"/>
    </row>
    <row r="12" spans="1:19" x14ac:dyDescent="0.2">
      <c r="A12" s="16" t="s">
        <v>46</v>
      </c>
      <c r="B12" s="16" t="s">
        <v>13</v>
      </c>
      <c r="C12" s="16">
        <v>2884053.01</v>
      </c>
      <c r="D12" s="16"/>
      <c r="E12" s="32">
        <v>8355545.29</v>
      </c>
      <c r="F12" s="32">
        <v>-224016.1</v>
      </c>
      <c r="G12" s="32">
        <f>C12+E12+F12+D12</f>
        <v>11015582.200000001</v>
      </c>
      <c r="H12" s="21">
        <v>7725708.0999999996</v>
      </c>
      <c r="I12" s="21">
        <f>H12/(E12+F12)*100</f>
        <v>95.009289390498992</v>
      </c>
      <c r="J12" s="21">
        <v>7254110.4000000004</v>
      </c>
      <c r="K12" s="21">
        <f>J12/(E12+F12)*100</f>
        <v>89.209670536766524</v>
      </c>
      <c r="L12" s="21">
        <f t="shared" si="0"/>
        <v>3316091.5800000015</v>
      </c>
      <c r="M12" s="21">
        <v>26217.48</v>
      </c>
      <c r="N12" s="43">
        <f t="shared" si="1"/>
        <v>3289874.1000000015</v>
      </c>
      <c r="O12" s="32">
        <f>E12+F12</f>
        <v>8131529.1900000004</v>
      </c>
      <c r="P12" s="48"/>
      <c r="Q12" s="48"/>
      <c r="R12" s="48"/>
      <c r="S12" s="39"/>
    </row>
    <row r="13" spans="1:19" x14ac:dyDescent="0.2">
      <c r="A13" s="16" t="s">
        <v>47</v>
      </c>
      <c r="B13" s="16" t="s">
        <v>14</v>
      </c>
      <c r="C13" s="36">
        <v>239359.68</v>
      </c>
      <c r="D13" s="36"/>
      <c r="E13" s="32">
        <v>2027892.6</v>
      </c>
      <c r="F13" s="32">
        <v>-43276.32</v>
      </c>
      <c r="G13" s="32">
        <f>C13+E13+F13+D13</f>
        <v>2223975.9600000004</v>
      </c>
      <c r="H13" s="21">
        <v>2073548.89</v>
      </c>
      <c r="I13" s="21">
        <f>H13/(E13+F13)*100</f>
        <v>104.48109848217106</v>
      </c>
      <c r="J13" s="21">
        <v>2061533.08</v>
      </c>
      <c r="K13" s="21">
        <f>J13/(E13+F13)*100</f>
        <v>103.87565096462879</v>
      </c>
      <c r="L13" s="21">
        <f t="shared" si="0"/>
        <v>159913.77000000054</v>
      </c>
      <c r="M13" s="21">
        <v>9486.7000000000007</v>
      </c>
      <c r="N13" s="43">
        <f t="shared" si="1"/>
        <v>150427.07000000053</v>
      </c>
      <c r="O13" s="32">
        <f t="shared" ref="O13:O46" si="2">E13+F13</f>
        <v>1984616.28</v>
      </c>
      <c r="P13" s="48"/>
      <c r="Q13" s="48"/>
      <c r="R13" s="48"/>
      <c r="S13" s="39"/>
    </row>
    <row r="14" spans="1:19" x14ac:dyDescent="0.2">
      <c r="A14" s="16" t="s">
        <v>48</v>
      </c>
      <c r="B14" s="16" t="s">
        <v>73</v>
      </c>
      <c r="C14" s="16">
        <v>0</v>
      </c>
      <c r="D14" s="16"/>
      <c r="E14" s="32"/>
      <c r="F14" s="32"/>
      <c r="G14" s="32">
        <f>C14+E14+F14+D14</f>
        <v>0</v>
      </c>
      <c r="H14" s="21"/>
      <c r="I14" s="21"/>
      <c r="J14" s="21">
        <v>0</v>
      </c>
      <c r="K14" s="21" t="e">
        <f>J14/(E14+F14)*100</f>
        <v>#DIV/0!</v>
      </c>
      <c r="L14" s="21">
        <f t="shared" si="0"/>
        <v>0</v>
      </c>
      <c r="M14" s="21">
        <v>0</v>
      </c>
      <c r="N14" s="43">
        <f t="shared" si="1"/>
        <v>0</v>
      </c>
      <c r="O14" s="32">
        <f t="shared" si="2"/>
        <v>0</v>
      </c>
      <c r="P14" s="48"/>
      <c r="Q14" s="48"/>
      <c r="R14" s="48"/>
      <c r="S14" s="39"/>
    </row>
    <row r="15" spans="1:19" x14ac:dyDescent="0.2">
      <c r="A15" s="16" t="s">
        <v>92</v>
      </c>
      <c r="B15" s="16" t="s">
        <v>69</v>
      </c>
      <c r="C15" s="36">
        <v>1606460.69</v>
      </c>
      <c r="D15" s="36"/>
      <c r="E15" s="25">
        <f>E17+E18+E19</f>
        <v>7100309.1099999994</v>
      </c>
      <c r="F15" s="32">
        <f>F17+F18+F19</f>
        <v>97284.45</v>
      </c>
      <c r="G15" s="32">
        <f>C15+E15+F15+D15</f>
        <v>8804054.2499999981</v>
      </c>
      <c r="H15" s="21">
        <f>H17+H18+H19+H20</f>
        <v>7179692.4800000004</v>
      </c>
      <c r="I15" s="21">
        <f>H15/(E15+F15)*100</f>
        <v>99.751290763353424</v>
      </c>
      <c r="J15" s="21">
        <f>J17+J18+J19+J20</f>
        <v>6657184.3399999999</v>
      </c>
      <c r="K15" s="21">
        <f>J15/(E15+F15)*100</f>
        <v>92.491806942208058</v>
      </c>
      <c r="L15" s="21">
        <f t="shared" si="0"/>
        <v>1808189.2499999977</v>
      </c>
      <c r="M15" s="21">
        <v>183827.48</v>
      </c>
      <c r="N15" s="43">
        <f t="shared" si="1"/>
        <v>1624361.7699999977</v>
      </c>
      <c r="O15" s="32">
        <f t="shared" si="2"/>
        <v>7197593.5599999996</v>
      </c>
      <c r="P15" s="48"/>
      <c r="Q15" s="48"/>
      <c r="R15" s="48"/>
      <c r="S15" s="39"/>
    </row>
    <row r="16" spans="1:19" x14ac:dyDescent="0.2">
      <c r="A16" s="16"/>
      <c r="B16" s="16" t="s">
        <v>70</v>
      </c>
      <c r="C16" s="16">
        <v>0</v>
      </c>
      <c r="D16" s="16"/>
      <c r="E16" s="32"/>
      <c r="F16" s="32"/>
      <c r="G16" s="32">
        <f>G176</f>
        <v>0</v>
      </c>
      <c r="H16" s="21"/>
      <c r="I16" s="21"/>
      <c r="J16" s="21"/>
      <c r="K16" s="21"/>
      <c r="L16" s="21">
        <f t="shared" si="0"/>
        <v>0</v>
      </c>
      <c r="M16" s="21"/>
      <c r="N16" s="43">
        <f t="shared" si="1"/>
        <v>0</v>
      </c>
      <c r="O16" s="32">
        <f t="shared" si="2"/>
        <v>0</v>
      </c>
      <c r="P16" s="48"/>
      <c r="Q16" s="48"/>
      <c r="R16" s="48"/>
      <c r="S16" s="39"/>
    </row>
    <row r="17" spans="1:19" x14ac:dyDescent="0.2">
      <c r="A17" s="16"/>
      <c r="B17" s="30" t="s">
        <v>15</v>
      </c>
      <c r="C17" s="30">
        <v>547558.97</v>
      </c>
      <c r="D17" s="30"/>
      <c r="E17" s="32">
        <v>2305452.48</v>
      </c>
      <c r="F17" s="32">
        <v>21839.32</v>
      </c>
      <c r="G17" s="32">
        <f>C17+E17+F17+D17</f>
        <v>2874850.77</v>
      </c>
      <c r="H17" s="21">
        <v>2382228.1800000002</v>
      </c>
      <c r="I17" s="21">
        <f t="shared" ref="I17:I46" si="3">H17/(E17+F17)*100</f>
        <v>102.36052823285848</v>
      </c>
      <c r="J17" s="21">
        <v>2162171.15</v>
      </c>
      <c r="K17" s="21">
        <f t="shared" ref="K17:K32" si="4">J17/(E17+F17)*100</f>
        <v>92.905030215807059</v>
      </c>
      <c r="L17" s="21">
        <f t="shared" si="0"/>
        <v>492622.58999999985</v>
      </c>
      <c r="M17" s="21"/>
      <c r="N17" s="43">
        <f t="shared" si="1"/>
        <v>492622.58999999985</v>
      </c>
      <c r="O17" s="32">
        <f t="shared" si="2"/>
        <v>2327291.7999999998</v>
      </c>
      <c r="P17" s="48"/>
      <c r="Q17" s="48"/>
      <c r="R17" s="48"/>
      <c r="S17" s="39"/>
    </row>
    <row r="18" spans="1:19" x14ac:dyDescent="0.2">
      <c r="A18" s="16"/>
      <c r="B18" s="30" t="s">
        <v>16</v>
      </c>
      <c r="C18" s="30">
        <v>1036945.92</v>
      </c>
      <c r="D18" s="30"/>
      <c r="E18" s="32">
        <v>3919180.79</v>
      </c>
      <c r="F18" s="32">
        <v>61751.37</v>
      </c>
      <c r="G18" s="32">
        <f>C18+E18+F18+D18</f>
        <v>5017878.08</v>
      </c>
      <c r="H18" s="21">
        <v>3973606.65</v>
      </c>
      <c r="I18" s="21">
        <f t="shared" si="3"/>
        <v>99.815985058132711</v>
      </c>
      <c r="J18" s="21">
        <v>3664596.57</v>
      </c>
      <c r="K18" s="21">
        <f t="shared" si="4"/>
        <v>92.053730702107714</v>
      </c>
      <c r="L18" s="21">
        <f t="shared" si="0"/>
        <v>1044271.4300000002</v>
      </c>
      <c r="M18" s="21"/>
      <c r="N18" s="43">
        <f t="shared" si="1"/>
        <v>1044271.4300000002</v>
      </c>
      <c r="O18" s="32">
        <f t="shared" si="2"/>
        <v>3980932.16</v>
      </c>
      <c r="P18" s="48"/>
      <c r="Q18" s="48"/>
      <c r="R18" s="48"/>
      <c r="S18" s="39"/>
    </row>
    <row r="19" spans="1:19" x14ac:dyDescent="0.2">
      <c r="A19" s="16"/>
      <c r="B19" s="30" t="s">
        <v>71</v>
      </c>
      <c r="C19" s="30">
        <v>198596</v>
      </c>
      <c r="D19" s="30"/>
      <c r="E19" s="32">
        <v>875675.84</v>
      </c>
      <c r="F19" s="32">
        <v>13693.76</v>
      </c>
      <c r="G19" s="32">
        <f>C19+E19+F19+D19</f>
        <v>1087965.5999999999</v>
      </c>
      <c r="H19" s="21">
        <v>816670.37</v>
      </c>
      <c r="I19" s="21">
        <f t="shared" si="3"/>
        <v>91.825757255476233</v>
      </c>
      <c r="J19" s="21">
        <v>815632.02</v>
      </c>
      <c r="K19" s="21">
        <f t="shared" si="4"/>
        <v>91.709006019544631</v>
      </c>
      <c r="L19" s="21">
        <f t="shared" si="0"/>
        <v>271295.22999999986</v>
      </c>
      <c r="M19" s="21"/>
      <c r="N19" s="43">
        <f t="shared" si="1"/>
        <v>271295.22999999986</v>
      </c>
      <c r="O19" s="32">
        <f t="shared" si="2"/>
        <v>889369.59999999998</v>
      </c>
      <c r="P19" s="48"/>
      <c r="Q19" s="48"/>
      <c r="R19" s="48"/>
      <c r="S19" s="39"/>
    </row>
    <row r="20" spans="1:19" x14ac:dyDescent="0.2">
      <c r="A20" s="16"/>
      <c r="B20" s="30" t="s">
        <v>17</v>
      </c>
      <c r="C20" s="30">
        <v>-176640.2</v>
      </c>
      <c r="D20" s="30"/>
      <c r="E20" s="32"/>
      <c r="F20" s="32"/>
      <c r="G20" s="32">
        <f>C20+E20+F20</f>
        <v>-176640.2</v>
      </c>
      <c r="H20" s="21">
        <v>7187.28</v>
      </c>
      <c r="I20" s="21" t="e">
        <f t="shared" si="3"/>
        <v>#DIV/0!</v>
      </c>
      <c r="J20" s="21">
        <v>14784.6</v>
      </c>
      <c r="K20" s="21" t="e">
        <f t="shared" si="4"/>
        <v>#DIV/0!</v>
      </c>
      <c r="L20" s="21"/>
      <c r="M20" s="21"/>
      <c r="N20" s="43">
        <f t="shared" si="1"/>
        <v>-183827.48</v>
      </c>
      <c r="O20" s="32">
        <f t="shared" si="2"/>
        <v>0</v>
      </c>
      <c r="P20" s="48"/>
      <c r="Q20" s="48"/>
      <c r="R20" s="48"/>
      <c r="S20" s="39"/>
    </row>
    <row r="21" spans="1:19" x14ac:dyDescent="0.2">
      <c r="A21" s="16" t="s">
        <v>49</v>
      </c>
      <c r="B21" s="16" t="s">
        <v>18</v>
      </c>
      <c r="C21" s="16">
        <v>32858.949999999997</v>
      </c>
      <c r="D21" s="16"/>
      <c r="E21" s="32">
        <v>975605.02</v>
      </c>
      <c r="F21" s="32">
        <v>1684.06</v>
      </c>
      <c r="G21" s="32">
        <f>C21+E21+F21+D21</f>
        <v>1010148.03</v>
      </c>
      <c r="H21" s="21">
        <v>948958.61</v>
      </c>
      <c r="I21" s="21">
        <f t="shared" si="3"/>
        <v>97.101116693128304</v>
      </c>
      <c r="J21" s="21">
        <v>944455.46</v>
      </c>
      <c r="K21" s="21">
        <f t="shared" si="4"/>
        <v>96.640336961505795</v>
      </c>
      <c r="L21" s="21">
        <f t="shared" si="0"/>
        <v>65464.630000000041</v>
      </c>
      <c r="M21" s="21">
        <v>4275.21</v>
      </c>
      <c r="N21" s="43">
        <f t="shared" si="1"/>
        <v>61189.420000000042</v>
      </c>
      <c r="O21" s="32">
        <f t="shared" si="2"/>
        <v>977289.08000000007</v>
      </c>
      <c r="P21" s="48"/>
      <c r="Q21" s="48"/>
      <c r="R21" s="48"/>
      <c r="S21" s="39"/>
    </row>
    <row r="22" spans="1:19" x14ac:dyDescent="0.2">
      <c r="A22" s="16" t="s">
        <v>50</v>
      </c>
      <c r="B22" s="16" t="s">
        <v>60</v>
      </c>
      <c r="C22" s="16">
        <v>13249.62</v>
      </c>
      <c r="D22" s="16"/>
      <c r="E22" s="32">
        <v>1099750.54</v>
      </c>
      <c r="F22" s="32"/>
      <c r="G22" s="32">
        <f t="shared" ref="G22:G45" si="5">C22+E22+F22+D22</f>
        <v>1113000.1600000001</v>
      </c>
      <c r="H22" s="21">
        <v>1106249.6200000001</v>
      </c>
      <c r="I22" s="21">
        <f t="shared" si="3"/>
        <v>100.5909594734093</v>
      </c>
      <c r="J22" s="21">
        <v>1093000</v>
      </c>
      <c r="K22" s="21">
        <f t="shared" si="4"/>
        <v>99.386175341182366</v>
      </c>
      <c r="L22" s="21">
        <f t="shared" si="0"/>
        <v>6750.5400000000373</v>
      </c>
      <c r="M22" s="21"/>
      <c r="N22" s="43">
        <f t="shared" si="1"/>
        <v>6750.5400000000373</v>
      </c>
      <c r="O22" s="32">
        <f t="shared" si="2"/>
        <v>1099750.54</v>
      </c>
      <c r="P22" s="48"/>
      <c r="Q22" s="48"/>
      <c r="R22" s="48"/>
      <c r="S22" s="39"/>
    </row>
    <row r="23" spans="1:19" s="39" customFormat="1" x14ac:dyDescent="0.2">
      <c r="A23" s="32" t="s">
        <v>51</v>
      </c>
      <c r="B23" s="32" t="s">
        <v>19</v>
      </c>
      <c r="C23" s="32">
        <v>95884.35</v>
      </c>
      <c r="D23" s="32"/>
      <c r="E23" s="32">
        <v>114506.01</v>
      </c>
      <c r="F23" s="32"/>
      <c r="G23" s="32">
        <f t="shared" si="5"/>
        <v>210390.36</v>
      </c>
      <c r="H23" s="21">
        <v>205458.78</v>
      </c>
      <c r="I23" s="21">
        <f t="shared" si="3"/>
        <v>179.43056438696973</v>
      </c>
      <c r="J23" s="21">
        <v>114506.01</v>
      </c>
      <c r="K23" s="21">
        <f t="shared" si="4"/>
        <v>100</v>
      </c>
      <c r="L23" s="21">
        <f t="shared" si="0"/>
        <v>0</v>
      </c>
      <c r="M23" s="21">
        <v>4402.3500000000004</v>
      </c>
      <c r="N23" s="43">
        <v>-4402.3500000000004</v>
      </c>
      <c r="O23" s="32">
        <f t="shared" si="2"/>
        <v>114506.01</v>
      </c>
      <c r="P23" s="48"/>
      <c r="Q23" s="48"/>
      <c r="R23" s="48"/>
    </row>
    <row r="24" spans="1:19" x14ac:dyDescent="0.2">
      <c r="A24" s="16" t="s">
        <v>52</v>
      </c>
      <c r="B24" s="25" t="s">
        <v>20</v>
      </c>
      <c r="C24" s="16">
        <v>35.049999999999997</v>
      </c>
      <c r="D24" s="16"/>
      <c r="E24" s="32">
        <v>12819.77</v>
      </c>
      <c r="F24" s="32">
        <v>1.41</v>
      </c>
      <c r="G24" s="32">
        <f t="shared" si="5"/>
        <v>12856.23</v>
      </c>
      <c r="H24" s="21">
        <v>12833.42</v>
      </c>
      <c r="I24" s="21">
        <f t="shared" si="3"/>
        <v>100.09546703189567</v>
      </c>
      <c r="J24" s="21">
        <v>12821.16</v>
      </c>
      <c r="K24" s="21">
        <f t="shared" si="4"/>
        <v>99.999844008117805</v>
      </c>
      <c r="L24" s="21">
        <f t="shared" si="0"/>
        <v>22.809999999999491</v>
      </c>
      <c r="M24" s="21">
        <v>0</v>
      </c>
      <c r="N24" s="43">
        <f t="shared" si="1"/>
        <v>22.809999999999491</v>
      </c>
      <c r="O24" s="32">
        <f t="shared" si="2"/>
        <v>12821.18</v>
      </c>
      <c r="P24" s="48"/>
      <c r="Q24" s="48"/>
      <c r="R24" s="48"/>
      <c r="S24" s="39"/>
    </row>
    <row r="25" spans="1:19" x14ac:dyDescent="0.2">
      <c r="A25" s="16" t="s">
        <v>53</v>
      </c>
      <c r="B25" s="16" t="s">
        <v>61</v>
      </c>
      <c r="C25" s="16">
        <v>3025</v>
      </c>
      <c r="D25" s="16"/>
      <c r="E25" s="32">
        <v>1230589</v>
      </c>
      <c r="F25" s="32"/>
      <c r="G25" s="32">
        <f t="shared" si="5"/>
        <v>1233614</v>
      </c>
      <c r="H25" s="21">
        <v>1216389</v>
      </c>
      <c r="I25" s="21">
        <f t="shared" si="3"/>
        <v>98.846081022989807</v>
      </c>
      <c r="J25" s="21">
        <v>1216389</v>
      </c>
      <c r="K25" s="21">
        <f t="shared" si="4"/>
        <v>98.846081022989807</v>
      </c>
      <c r="L25" s="21">
        <f t="shared" si="0"/>
        <v>17225</v>
      </c>
      <c r="M25" s="35">
        <v>0</v>
      </c>
      <c r="N25" s="43">
        <f t="shared" si="1"/>
        <v>17225</v>
      </c>
      <c r="O25" s="32">
        <f t="shared" si="2"/>
        <v>1230589</v>
      </c>
      <c r="P25" s="48"/>
      <c r="Q25" s="48"/>
      <c r="R25" s="48"/>
      <c r="S25" s="39"/>
    </row>
    <row r="26" spans="1:19" x14ac:dyDescent="0.2">
      <c r="A26" s="16" t="s">
        <v>54</v>
      </c>
      <c r="B26" s="16" t="s">
        <v>112</v>
      </c>
      <c r="C26" s="16">
        <v>943.54</v>
      </c>
      <c r="D26" s="16"/>
      <c r="E26" s="25">
        <v>176403.05</v>
      </c>
      <c r="F26" s="32"/>
      <c r="G26" s="32">
        <f t="shared" si="5"/>
        <v>177346.59</v>
      </c>
      <c r="H26" s="21">
        <v>177346.59</v>
      </c>
      <c r="I26" s="21">
        <f t="shared" si="3"/>
        <v>100.53487737315201</v>
      </c>
      <c r="J26" s="21">
        <v>176405.05</v>
      </c>
      <c r="K26" s="21">
        <f t="shared" si="4"/>
        <v>100.00113376724495</v>
      </c>
      <c r="L26" s="21">
        <f t="shared" si="0"/>
        <v>0</v>
      </c>
      <c r="M26" s="35">
        <v>0</v>
      </c>
      <c r="N26" s="43">
        <f t="shared" si="1"/>
        <v>0</v>
      </c>
      <c r="O26" s="32">
        <f t="shared" si="2"/>
        <v>176403.05</v>
      </c>
      <c r="P26" s="48"/>
      <c r="Q26" s="48"/>
      <c r="R26" s="48"/>
      <c r="S26" s="39"/>
    </row>
    <row r="27" spans="1:19" x14ac:dyDescent="0.2">
      <c r="A27" s="16" t="s">
        <v>55</v>
      </c>
      <c r="B27" s="16" t="s">
        <v>90</v>
      </c>
      <c r="C27" s="16">
        <v>0</v>
      </c>
      <c r="D27" s="16"/>
      <c r="E27" s="32">
        <v>0</v>
      </c>
      <c r="F27" s="32"/>
      <c r="G27" s="32">
        <f t="shared" si="5"/>
        <v>0</v>
      </c>
      <c r="H27" s="21">
        <v>0</v>
      </c>
      <c r="I27" s="21" t="e">
        <f t="shared" si="3"/>
        <v>#DIV/0!</v>
      </c>
      <c r="J27" s="21">
        <v>0</v>
      </c>
      <c r="K27" s="21" t="e">
        <f t="shared" si="4"/>
        <v>#DIV/0!</v>
      </c>
      <c r="L27" s="21">
        <v>0</v>
      </c>
      <c r="M27" s="21">
        <v>0</v>
      </c>
      <c r="N27" s="43">
        <f t="shared" si="1"/>
        <v>0</v>
      </c>
      <c r="O27" s="32">
        <f t="shared" si="2"/>
        <v>0</v>
      </c>
      <c r="P27" s="48"/>
      <c r="Q27" s="48"/>
      <c r="R27" s="48"/>
      <c r="S27" s="39"/>
    </row>
    <row r="28" spans="1:19" x14ac:dyDescent="0.2">
      <c r="A28" s="16" t="s">
        <v>56</v>
      </c>
      <c r="B28" s="16" t="s">
        <v>21</v>
      </c>
      <c r="C28" s="16">
        <v>1050.05</v>
      </c>
      <c r="D28" s="16"/>
      <c r="E28" s="32">
        <v>497518.12</v>
      </c>
      <c r="F28" s="32">
        <v>1111.22</v>
      </c>
      <c r="G28" s="32">
        <f t="shared" si="5"/>
        <v>499679.38999999996</v>
      </c>
      <c r="H28" s="21">
        <v>493986.66</v>
      </c>
      <c r="I28" s="21">
        <f t="shared" si="3"/>
        <v>99.068911588716375</v>
      </c>
      <c r="J28" s="21">
        <v>492715.26</v>
      </c>
      <c r="K28" s="21">
        <f t="shared" si="4"/>
        <v>98.813932609741755</v>
      </c>
      <c r="L28" s="21">
        <f t="shared" si="0"/>
        <v>6124.8999999999814</v>
      </c>
      <c r="M28" s="35">
        <v>432.17</v>
      </c>
      <c r="N28" s="43">
        <f t="shared" si="1"/>
        <v>5692.7299999999814</v>
      </c>
      <c r="O28" s="32">
        <f t="shared" si="2"/>
        <v>498629.33999999997</v>
      </c>
      <c r="P28" s="48"/>
      <c r="Q28" s="48"/>
      <c r="R28" s="48"/>
      <c r="S28" s="39"/>
    </row>
    <row r="29" spans="1:19" x14ac:dyDescent="0.2">
      <c r="A29" s="16" t="s">
        <v>57</v>
      </c>
      <c r="B29" s="16" t="s">
        <v>22</v>
      </c>
      <c r="C29" s="16">
        <v>0</v>
      </c>
      <c r="D29" s="16"/>
      <c r="E29" s="32">
        <v>344.14</v>
      </c>
      <c r="F29" s="32"/>
      <c r="G29" s="32">
        <f t="shared" si="5"/>
        <v>344.14</v>
      </c>
      <c r="H29" s="35">
        <v>344.14</v>
      </c>
      <c r="I29" s="21">
        <f t="shared" si="3"/>
        <v>100</v>
      </c>
      <c r="J29" s="21">
        <v>344.14</v>
      </c>
      <c r="K29" s="21">
        <f t="shared" si="4"/>
        <v>100</v>
      </c>
      <c r="L29" s="21">
        <f t="shared" si="0"/>
        <v>0</v>
      </c>
      <c r="M29" s="21">
        <v>0</v>
      </c>
      <c r="N29" s="43">
        <f t="shared" si="1"/>
        <v>0</v>
      </c>
      <c r="O29" s="32">
        <f t="shared" si="2"/>
        <v>344.14</v>
      </c>
      <c r="P29" s="48"/>
      <c r="Q29" s="48"/>
      <c r="R29" s="48"/>
      <c r="S29" s="39"/>
    </row>
    <row r="30" spans="1:19" x14ac:dyDescent="0.2">
      <c r="A30" s="16" t="s">
        <v>58</v>
      </c>
      <c r="B30" s="33" t="s">
        <v>62</v>
      </c>
      <c r="C30" s="36">
        <v>1244455.52</v>
      </c>
      <c r="D30" s="36"/>
      <c r="E30" s="32">
        <v>2016458.26</v>
      </c>
      <c r="F30" s="32">
        <v>36873.5</v>
      </c>
      <c r="G30" s="32">
        <f t="shared" si="5"/>
        <v>3297787.2800000003</v>
      </c>
      <c r="H30" s="21">
        <v>1912841.74</v>
      </c>
      <c r="I30" s="21">
        <f t="shared" si="3"/>
        <v>93.157948328817554</v>
      </c>
      <c r="J30" s="21">
        <v>1878920.42</v>
      </c>
      <c r="K30" s="21">
        <f t="shared" si="4"/>
        <v>91.505934725326597</v>
      </c>
      <c r="L30" s="21">
        <f t="shared" si="0"/>
        <v>1388544.5600000003</v>
      </c>
      <c r="M30" s="21">
        <v>3599.02</v>
      </c>
      <c r="N30" s="43">
        <f t="shared" si="1"/>
        <v>1384945.5400000003</v>
      </c>
      <c r="O30" s="42">
        <f t="shared" si="2"/>
        <v>2053331.76</v>
      </c>
      <c r="P30" s="49">
        <v>0</v>
      </c>
      <c r="Q30" s="49">
        <v>0</v>
      </c>
      <c r="R30" s="49">
        <v>0</v>
      </c>
      <c r="S30" s="39"/>
    </row>
    <row r="31" spans="1:19" x14ac:dyDescent="0.2">
      <c r="A31" s="16" t="s">
        <v>59</v>
      </c>
      <c r="B31" s="33" t="s">
        <v>63</v>
      </c>
      <c r="C31" s="16">
        <v>461301.55</v>
      </c>
      <c r="D31" s="16"/>
      <c r="E31" s="32">
        <v>2018921.67</v>
      </c>
      <c r="F31" s="25">
        <v>169.66</v>
      </c>
      <c r="G31" s="32">
        <f t="shared" si="5"/>
        <v>2480392.88</v>
      </c>
      <c r="H31" s="21">
        <v>1406269.46</v>
      </c>
      <c r="I31" s="21">
        <f t="shared" si="3"/>
        <v>69.648630505485855</v>
      </c>
      <c r="J31" s="21">
        <v>1293564.54</v>
      </c>
      <c r="K31" s="21">
        <f t="shared" si="4"/>
        <v>64.066668049136737</v>
      </c>
      <c r="L31" s="21">
        <f t="shared" si="0"/>
        <v>1074123.42</v>
      </c>
      <c r="M31" s="21">
        <v>0</v>
      </c>
      <c r="N31" s="43">
        <f t="shared" si="1"/>
        <v>1074123.42</v>
      </c>
      <c r="O31" s="32">
        <f t="shared" si="2"/>
        <v>2019091.3299999998</v>
      </c>
      <c r="P31" s="49">
        <v>0</v>
      </c>
      <c r="Q31" s="49">
        <v>0</v>
      </c>
      <c r="R31" s="49">
        <f>P31-Q31</f>
        <v>0</v>
      </c>
      <c r="S31" s="39"/>
    </row>
    <row r="32" spans="1:19" x14ac:dyDescent="0.2">
      <c r="A32" s="16" t="s">
        <v>77</v>
      </c>
      <c r="B32" s="16" t="s">
        <v>72</v>
      </c>
      <c r="C32" s="16">
        <v>0</v>
      </c>
      <c r="D32" s="16"/>
      <c r="E32" s="32">
        <v>863896.64</v>
      </c>
      <c r="F32" s="32"/>
      <c r="G32" s="32">
        <f t="shared" si="5"/>
        <v>863896.64</v>
      </c>
      <c r="H32" s="21">
        <v>863896.64</v>
      </c>
      <c r="I32" s="21">
        <f t="shared" si="3"/>
        <v>100</v>
      </c>
      <c r="J32" s="21">
        <v>863896.64</v>
      </c>
      <c r="K32" s="21">
        <f t="shared" si="4"/>
        <v>100</v>
      </c>
      <c r="L32" s="21">
        <f t="shared" si="0"/>
        <v>0</v>
      </c>
      <c r="M32" s="21"/>
      <c r="N32" s="43">
        <f t="shared" si="1"/>
        <v>0</v>
      </c>
      <c r="O32" s="32">
        <f t="shared" si="2"/>
        <v>863896.64</v>
      </c>
      <c r="P32" s="49"/>
      <c r="Q32" s="49"/>
      <c r="R32" s="49"/>
      <c r="S32" s="39"/>
    </row>
    <row r="33" spans="1:19" x14ac:dyDescent="0.2">
      <c r="A33" s="16" t="s">
        <v>78</v>
      </c>
      <c r="B33" s="16" t="s">
        <v>74</v>
      </c>
      <c r="C33" s="16">
        <v>0</v>
      </c>
      <c r="D33" s="16"/>
      <c r="E33" s="32">
        <v>0</v>
      </c>
      <c r="F33" s="32"/>
      <c r="G33" s="32">
        <f t="shared" si="5"/>
        <v>0</v>
      </c>
      <c r="H33" s="21">
        <v>0</v>
      </c>
      <c r="I33" s="21" t="e">
        <f t="shared" si="3"/>
        <v>#DIV/0!</v>
      </c>
      <c r="J33" s="21">
        <v>0</v>
      </c>
      <c r="K33" s="21" t="e">
        <f>J33/(E33+F33)*100</f>
        <v>#DIV/0!</v>
      </c>
      <c r="L33" s="21">
        <f t="shared" si="0"/>
        <v>0</v>
      </c>
      <c r="M33" s="21"/>
      <c r="N33" s="43">
        <f t="shared" si="1"/>
        <v>0</v>
      </c>
      <c r="O33" s="32">
        <f t="shared" si="2"/>
        <v>0</v>
      </c>
      <c r="P33" s="49"/>
      <c r="Q33" s="49"/>
      <c r="R33" s="49"/>
      <c r="S33" s="39"/>
    </row>
    <row r="34" spans="1:19" x14ac:dyDescent="0.2">
      <c r="A34" s="16" t="s">
        <v>79</v>
      </c>
      <c r="B34" s="33" t="s">
        <v>64</v>
      </c>
      <c r="C34" s="16">
        <v>68836.75</v>
      </c>
      <c r="D34" s="16"/>
      <c r="E34" s="32">
        <v>314666.7</v>
      </c>
      <c r="F34" s="32">
        <v>3118.07</v>
      </c>
      <c r="G34" s="32">
        <f t="shared" si="5"/>
        <v>386621.52</v>
      </c>
      <c r="H34" s="21">
        <v>327827.71000000002</v>
      </c>
      <c r="I34" s="21">
        <f t="shared" si="3"/>
        <v>103.16029619669942</v>
      </c>
      <c r="J34" s="21">
        <v>303706.17</v>
      </c>
      <c r="K34" s="21">
        <f t="shared" ref="K34:K46" si="6">J34/(E34+F34)*100</f>
        <v>95.569768809247833</v>
      </c>
      <c r="L34" s="21">
        <f t="shared" si="0"/>
        <v>63055.43</v>
      </c>
      <c r="M34" s="21">
        <v>4261.62</v>
      </c>
      <c r="N34" s="43">
        <f t="shared" si="1"/>
        <v>58793.81</v>
      </c>
      <c r="O34" s="42">
        <f t="shared" si="2"/>
        <v>317784.77</v>
      </c>
      <c r="P34" s="49">
        <v>0</v>
      </c>
      <c r="Q34" s="49">
        <v>0</v>
      </c>
      <c r="R34" s="49">
        <v>0</v>
      </c>
      <c r="S34" s="39"/>
    </row>
    <row r="35" spans="1:19" x14ac:dyDescent="0.2">
      <c r="A35" s="16" t="s">
        <v>80</v>
      </c>
      <c r="B35" s="16" t="s">
        <v>23</v>
      </c>
      <c r="C35" s="16">
        <v>0</v>
      </c>
      <c r="D35" s="16"/>
      <c r="E35" s="32">
        <v>13757.52</v>
      </c>
      <c r="F35" s="32"/>
      <c r="G35" s="32">
        <f t="shared" si="5"/>
        <v>13757.52</v>
      </c>
      <c r="H35" s="21">
        <v>8939.08</v>
      </c>
      <c r="I35" s="21">
        <f t="shared" si="3"/>
        <v>64.975954968628074</v>
      </c>
      <c r="J35" s="21">
        <v>8939.08</v>
      </c>
      <c r="K35" s="21">
        <f t="shared" si="6"/>
        <v>64.975954968628074</v>
      </c>
      <c r="L35" s="21">
        <f t="shared" si="0"/>
        <v>4818.4400000000005</v>
      </c>
      <c r="M35" s="21"/>
      <c r="N35" s="43">
        <f t="shared" si="1"/>
        <v>4818.4400000000005</v>
      </c>
      <c r="O35" s="32">
        <f t="shared" si="2"/>
        <v>13757.52</v>
      </c>
      <c r="P35" s="49"/>
      <c r="Q35" s="49"/>
      <c r="R35" s="49"/>
      <c r="S35" s="39"/>
    </row>
    <row r="36" spans="1:19" x14ac:dyDescent="0.2">
      <c r="A36" s="16" t="s">
        <v>81</v>
      </c>
      <c r="B36" s="33" t="s">
        <v>24</v>
      </c>
      <c r="C36" s="16">
        <v>32122.560000000001</v>
      </c>
      <c r="D36" s="16"/>
      <c r="E36" s="32">
        <v>192662.08</v>
      </c>
      <c r="F36" s="32">
        <v>558.86</v>
      </c>
      <c r="G36" s="32">
        <f t="shared" si="5"/>
        <v>225343.49999999997</v>
      </c>
      <c r="H36" s="21">
        <v>157958.66</v>
      </c>
      <c r="I36" s="21">
        <f t="shared" si="3"/>
        <v>81.750280275005409</v>
      </c>
      <c r="J36" s="21">
        <v>142514.56</v>
      </c>
      <c r="K36" s="21">
        <f t="shared" si="6"/>
        <v>73.757306014555155</v>
      </c>
      <c r="L36" s="21">
        <f t="shared" si="0"/>
        <v>72599.799999999974</v>
      </c>
      <c r="M36" s="21">
        <v>5214.96</v>
      </c>
      <c r="N36" s="43">
        <f t="shared" si="1"/>
        <v>67384.839999999967</v>
      </c>
      <c r="O36" s="42">
        <f t="shared" si="2"/>
        <v>193220.93999999997</v>
      </c>
      <c r="P36" s="49">
        <v>0</v>
      </c>
      <c r="Q36" s="50">
        <v>0</v>
      </c>
      <c r="R36" s="49">
        <v>0</v>
      </c>
      <c r="S36" s="39"/>
    </row>
    <row r="37" spans="1:19" x14ac:dyDescent="0.2">
      <c r="A37" s="16" t="s">
        <v>82</v>
      </c>
      <c r="B37" s="25" t="s">
        <v>25</v>
      </c>
      <c r="C37" s="16">
        <v>15904.57</v>
      </c>
      <c r="D37" s="16"/>
      <c r="E37" s="32">
        <v>94104.46</v>
      </c>
      <c r="F37" s="32">
        <v>1321.08</v>
      </c>
      <c r="G37" s="32">
        <f t="shared" si="5"/>
        <v>111330.11</v>
      </c>
      <c r="H37" s="21">
        <v>94568.19</v>
      </c>
      <c r="I37" s="21">
        <f>H37/(E37+F37)*100</f>
        <v>99.101550800760464</v>
      </c>
      <c r="J37" s="21">
        <v>86818.31</v>
      </c>
      <c r="K37" s="21">
        <f t="shared" si="6"/>
        <v>90.980161076374301</v>
      </c>
      <c r="L37" s="21">
        <f t="shared" si="0"/>
        <v>17094.469999999998</v>
      </c>
      <c r="M37" s="21">
        <v>332.55</v>
      </c>
      <c r="N37" s="43">
        <f t="shared" si="1"/>
        <v>16761.919999999998</v>
      </c>
      <c r="O37" s="32">
        <f t="shared" si="2"/>
        <v>95425.540000000008</v>
      </c>
      <c r="P37" s="48"/>
      <c r="Q37" s="48"/>
      <c r="R37" s="48"/>
      <c r="S37" s="39"/>
    </row>
    <row r="38" spans="1:19" x14ac:dyDescent="0.2">
      <c r="A38" s="16" t="s">
        <v>83</v>
      </c>
      <c r="B38" s="16" t="s">
        <v>65</v>
      </c>
      <c r="C38" s="16">
        <v>0</v>
      </c>
      <c r="D38" s="16"/>
      <c r="E38" s="32">
        <v>0</v>
      </c>
      <c r="F38" s="32">
        <v>0</v>
      </c>
      <c r="G38" s="32">
        <f t="shared" si="5"/>
        <v>0</v>
      </c>
      <c r="H38" s="21">
        <v>0</v>
      </c>
      <c r="I38" s="21" t="e">
        <f t="shared" si="3"/>
        <v>#DIV/0!</v>
      </c>
      <c r="J38" s="21">
        <v>0</v>
      </c>
      <c r="K38" s="21" t="e">
        <f t="shared" si="6"/>
        <v>#DIV/0!</v>
      </c>
      <c r="L38" s="21">
        <f t="shared" si="0"/>
        <v>0</v>
      </c>
      <c r="M38" s="21"/>
      <c r="N38" s="43">
        <f t="shared" si="1"/>
        <v>0</v>
      </c>
      <c r="O38" s="32">
        <f t="shared" si="2"/>
        <v>0</v>
      </c>
      <c r="P38" s="48"/>
      <c r="Q38" s="48"/>
      <c r="R38" s="48"/>
      <c r="S38" s="39"/>
    </row>
    <row r="39" spans="1:19" x14ac:dyDescent="0.2">
      <c r="A39" s="16" t="s">
        <v>84</v>
      </c>
      <c r="B39" s="16" t="s">
        <v>26</v>
      </c>
      <c r="C39" s="16">
        <v>0</v>
      </c>
      <c r="D39" s="16"/>
      <c r="E39" s="32">
        <v>0</v>
      </c>
      <c r="F39" s="32">
        <v>0</v>
      </c>
      <c r="G39" s="32">
        <f t="shared" si="5"/>
        <v>0</v>
      </c>
      <c r="H39" s="21">
        <v>0</v>
      </c>
      <c r="I39" s="21">
        <v>0</v>
      </c>
      <c r="J39" s="21">
        <v>0</v>
      </c>
      <c r="K39" s="21">
        <v>0</v>
      </c>
      <c r="L39" s="21">
        <f t="shared" si="0"/>
        <v>0</v>
      </c>
      <c r="M39" s="21"/>
      <c r="N39" s="43">
        <f t="shared" si="1"/>
        <v>0</v>
      </c>
      <c r="O39" s="32">
        <f t="shared" si="2"/>
        <v>0</v>
      </c>
      <c r="P39" s="48"/>
      <c r="Q39" s="48"/>
      <c r="R39" s="48"/>
      <c r="S39" s="39"/>
    </row>
    <row r="40" spans="1:19" x14ac:dyDescent="0.2">
      <c r="A40" s="16" t="s">
        <v>85</v>
      </c>
      <c r="B40" s="16" t="s">
        <v>66</v>
      </c>
      <c r="C40" s="16">
        <v>0</v>
      </c>
      <c r="D40" s="16"/>
      <c r="E40" s="32">
        <v>0</v>
      </c>
      <c r="F40" s="32">
        <v>0</v>
      </c>
      <c r="G40" s="32">
        <f t="shared" si="5"/>
        <v>0</v>
      </c>
      <c r="H40" s="21">
        <v>0</v>
      </c>
      <c r="I40" s="21" t="e">
        <f t="shared" si="3"/>
        <v>#DIV/0!</v>
      </c>
      <c r="J40" s="21">
        <v>0</v>
      </c>
      <c r="K40" s="21" t="e">
        <f t="shared" si="6"/>
        <v>#DIV/0!</v>
      </c>
      <c r="L40" s="21">
        <f t="shared" si="0"/>
        <v>0</v>
      </c>
      <c r="M40" s="21"/>
      <c r="N40" s="43">
        <f t="shared" si="1"/>
        <v>0</v>
      </c>
      <c r="O40" s="32">
        <f t="shared" si="2"/>
        <v>0</v>
      </c>
      <c r="P40" s="48"/>
      <c r="Q40" s="48"/>
      <c r="R40" s="48"/>
      <c r="S40" s="39"/>
    </row>
    <row r="41" spans="1:19" x14ac:dyDescent="0.2">
      <c r="A41" s="16" t="s">
        <v>86</v>
      </c>
      <c r="B41" s="16" t="s">
        <v>27</v>
      </c>
      <c r="C41" s="16">
        <v>7818.31</v>
      </c>
      <c r="D41" s="16"/>
      <c r="E41" s="32">
        <v>2572000</v>
      </c>
      <c r="F41" s="32">
        <v>0</v>
      </c>
      <c r="G41" s="32">
        <f t="shared" si="5"/>
        <v>2579818.31</v>
      </c>
      <c r="H41" s="21">
        <v>2579818.31</v>
      </c>
      <c r="I41" s="21">
        <f t="shared" si="3"/>
        <v>100.30397783825818</v>
      </c>
      <c r="J41" s="21">
        <v>2572000</v>
      </c>
      <c r="K41" s="21">
        <f t="shared" si="6"/>
        <v>100</v>
      </c>
      <c r="L41" s="21">
        <f t="shared" si="0"/>
        <v>0</v>
      </c>
      <c r="M41" s="21"/>
      <c r="N41" s="43">
        <f t="shared" si="1"/>
        <v>0</v>
      </c>
      <c r="O41" s="32">
        <f t="shared" si="2"/>
        <v>2572000</v>
      </c>
      <c r="P41" s="48"/>
      <c r="Q41" s="48"/>
      <c r="R41" s="48"/>
      <c r="S41" s="39"/>
    </row>
    <row r="42" spans="1:19" x14ac:dyDescent="0.2">
      <c r="A42" s="16" t="s">
        <v>87</v>
      </c>
      <c r="B42" s="16" t="s">
        <v>75</v>
      </c>
      <c r="C42" s="16">
        <v>0</v>
      </c>
      <c r="D42" s="16"/>
      <c r="E42" s="32">
        <v>0</v>
      </c>
      <c r="F42" s="32">
        <v>0</v>
      </c>
      <c r="G42" s="32">
        <f t="shared" si="5"/>
        <v>0</v>
      </c>
      <c r="H42" s="21">
        <v>0</v>
      </c>
      <c r="I42" s="21" t="e">
        <f t="shared" si="3"/>
        <v>#DIV/0!</v>
      </c>
      <c r="J42" s="21">
        <v>0</v>
      </c>
      <c r="K42" s="21" t="e">
        <f t="shared" si="6"/>
        <v>#DIV/0!</v>
      </c>
      <c r="L42" s="21">
        <f t="shared" si="0"/>
        <v>0</v>
      </c>
      <c r="M42" s="21"/>
      <c r="N42" s="43">
        <f t="shared" si="1"/>
        <v>0</v>
      </c>
      <c r="O42" s="32">
        <f t="shared" si="2"/>
        <v>0</v>
      </c>
      <c r="P42" s="48"/>
      <c r="Q42" s="48"/>
      <c r="R42" s="48"/>
      <c r="S42" s="39"/>
    </row>
    <row r="43" spans="1:19" x14ac:dyDescent="0.2">
      <c r="A43" s="16" t="s">
        <v>88</v>
      </c>
      <c r="B43" s="16" t="s">
        <v>67</v>
      </c>
      <c r="C43" s="16">
        <v>0.04</v>
      </c>
      <c r="D43" s="16"/>
      <c r="E43" s="32">
        <v>8832443.5500000007</v>
      </c>
      <c r="F43" s="32">
        <v>0</v>
      </c>
      <c r="G43" s="32">
        <f t="shared" si="5"/>
        <v>8832443.5899999999</v>
      </c>
      <c r="H43" s="21">
        <v>8832443.5099999998</v>
      </c>
      <c r="I43" s="21">
        <f t="shared" si="3"/>
        <v>99.99999954712419</v>
      </c>
      <c r="J43" s="21">
        <v>8832443.5099999998</v>
      </c>
      <c r="K43" s="21">
        <f t="shared" si="6"/>
        <v>99.99999954712419</v>
      </c>
      <c r="L43" s="21">
        <f t="shared" si="0"/>
        <v>8.0000000074505806E-2</v>
      </c>
      <c r="M43" s="21">
        <v>0</v>
      </c>
      <c r="N43" s="43">
        <f t="shared" si="1"/>
        <v>8.0000000074505806E-2</v>
      </c>
      <c r="O43" s="32">
        <f t="shared" si="2"/>
        <v>8832443.5500000007</v>
      </c>
      <c r="P43" s="48"/>
      <c r="Q43" s="48"/>
      <c r="R43" s="48"/>
      <c r="S43" s="39"/>
    </row>
    <row r="44" spans="1:19" x14ac:dyDescent="0.2">
      <c r="A44" s="16" t="s">
        <v>89</v>
      </c>
      <c r="B44" s="16" t="s">
        <v>68</v>
      </c>
      <c r="C44" s="16">
        <v>0</v>
      </c>
      <c r="D44" s="16"/>
      <c r="E44" s="32">
        <v>5409487.8499999996</v>
      </c>
      <c r="F44" s="32">
        <v>0</v>
      </c>
      <c r="G44" s="32">
        <f t="shared" si="5"/>
        <v>5409487.8499999996</v>
      </c>
      <c r="H44" s="21">
        <v>5409487.8499999996</v>
      </c>
      <c r="I44" s="21">
        <f t="shared" si="3"/>
        <v>100</v>
      </c>
      <c r="J44" s="21">
        <v>5409487.8499999996</v>
      </c>
      <c r="K44" s="21">
        <f t="shared" si="6"/>
        <v>100</v>
      </c>
      <c r="L44" s="21">
        <f t="shared" si="0"/>
        <v>0</v>
      </c>
      <c r="M44" s="21"/>
      <c r="N44" s="43">
        <f t="shared" si="1"/>
        <v>0</v>
      </c>
      <c r="O44" s="32">
        <f t="shared" si="2"/>
        <v>5409487.8499999996</v>
      </c>
      <c r="P44" s="48"/>
      <c r="Q44" s="48"/>
      <c r="R44" s="48"/>
      <c r="S44" s="39"/>
    </row>
    <row r="45" spans="1:19" ht="12" thickBot="1" x14ac:dyDescent="0.25">
      <c r="A45" s="16" t="s">
        <v>91</v>
      </c>
      <c r="B45" s="16" t="s">
        <v>76</v>
      </c>
      <c r="C45" s="16">
        <v>0</v>
      </c>
      <c r="D45" s="16"/>
      <c r="E45" s="32">
        <v>58862.34</v>
      </c>
      <c r="F45" s="32">
        <v>0</v>
      </c>
      <c r="G45" s="32">
        <f t="shared" si="5"/>
        <v>58862.34</v>
      </c>
      <c r="H45" s="21">
        <v>58862.34</v>
      </c>
      <c r="I45" s="21">
        <f t="shared" si="3"/>
        <v>100</v>
      </c>
      <c r="J45" s="21">
        <v>58862.34</v>
      </c>
      <c r="K45" s="21">
        <f t="shared" si="6"/>
        <v>100</v>
      </c>
      <c r="L45" s="21">
        <f t="shared" si="0"/>
        <v>0</v>
      </c>
      <c r="M45" s="21"/>
      <c r="N45" s="43">
        <f t="shared" si="1"/>
        <v>0</v>
      </c>
      <c r="O45" s="32">
        <f t="shared" si="2"/>
        <v>58862.34</v>
      </c>
      <c r="P45" s="48"/>
      <c r="Q45" s="48"/>
      <c r="R45" s="48"/>
      <c r="S45" s="39"/>
    </row>
    <row r="46" spans="1:19" ht="12" thickBot="1" x14ac:dyDescent="0.25">
      <c r="A46" s="4"/>
      <c r="B46" s="19" t="s">
        <v>28</v>
      </c>
      <c r="C46" s="22">
        <f>C11+C12+C13+C15+C21+C22+C23+C24+C25+C26+C28+C29+C30+C31+C32+C33+C34+C35+C36+C37+C38+C39+C42+C40+C43+C44+C27+C41</f>
        <v>6708159.2399999984</v>
      </c>
      <c r="D46" s="22">
        <f t="shared" ref="D46" si="7">D11+D12+D13+D15+D21+D22+D23+D24+D25+D26+D28+D29+D30+D31+D32+D33+D34+D35+D36+D37+D38+D39+D42+D40+D43+D44+D27+D41</f>
        <v>0</v>
      </c>
      <c r="E46" s="38">
        <f>E11+E12+E13+E15+E21+E22+E23+E24+E25+E26+E28+E29+E30+E31+E32+E33+E34+E35+E36+E37+E38+E39+E42+E40+E43+E44+E27+E41+E45</f>
        <v>43987345.320000015</v>
      </c>
      <c r="F46" s="38">
        <f>F11+F12+F13+F15+F21+F22+F23+F24+F25+F26+F28+F29+F30+F31+F32+F33+F34+F35+F36+F37+F38+F39+F42+F40+F43+F44+F27+F41+F45</f>
        <v>-125170.10999999996</v>
      </c>
      <c r="G46" s="38">
        <f>G11+G12+G13+G15+G21+G22+G23+G24+G25+G26+G28+G29+G30+G31+G32+G33+G34+G35+G36+G37+G38+G39+G42+G40+G43+G44+G27+G41+G45</f>
        <v>50570334.45000001</v>
      </c>
      <c r="H46" s="38">
        <f>H11+H12+H13+H15+H21+H22+H23+H24+H25+H26+H28+H29+H30+H31+H32+H33+H34+H35+H36+H37+H38+H39+H42+H40+H43+H44+H27+H41+H45</f>
        <v>42802431.38000001</v>
      </c>
      <c r="I46" s="44">
        <f t="shared" si="3"/>
        <v>97.583923221029863</v>
      </c>
      <c r="J46" s="38">
        <f>J11+J12+J13+J15+J21+J22+J23+J24+J25+J26+J28+J29+J30+J31+J32+J33+J34+J35+J36+J37+J38+J39+J42+J40+J43+J44+J27+J41+J45</f>
        <v>41483618.920000002</v>
      </c>
      <c r="K46" s="44">
        <f t="shared" si="6"/>
        <v>94.577203983586898</v>
      </c>
      <c r="L46" s="38">
        <f>L11+L12+L13+L15+L21+L22+L23+L24+L25+L26+L28+L29+L30+L31+L32+L33+L34+L35+L36+L37+L38+L39+L42+L40+L43+L44+L27+L41+L45</f>
        <v>8000418.6799999997</v>
      </c>
      <c r="M46" s="38">
        <f>M11+M12+M13+M15+M21+M22+M23+M24+M25+M26+M28+M29+M30+M31+M32+M33+M34+M35+M36+M37+M38+M39+M42+M40+M43+M44+M27+M41+M45</f>
        <v>241849.53999999998</v>
      </c>
      <c r="N46" s="44">
        <f>N11+N12+N13+N15+N21+N22+N23+N24+N25+N26+N28+N29+N30+N31+N32+N33+N34+N35+N36+N37+N38+N39+N42+N40+N43+N44+N27+N41+N45</f>
        <v>7758569.1399999997</v>
      </c>
      <c r="O46" s="32">
        <f t="shared" si="2"/>
        <v>43862175.210000016</v>
      </c>
      <c r="P46" s="38">
        <f t="shared" ref="P46:R46" si="8">P11+P12+P13+P15+P21+P22+P23+P24+P25+P26+P28+P29+P30+P31+P32+P33+P34+P35+P36+P37+P38+P39+P42+P40+P43+P44+P27+P41+P45</f>
        <v>0</v>
      </c>
      <c r="Q46" s="38">
        <f t="shared" si="8"/>
        <v>0</v>
      </c>
      <c r="R46" s="38">
        <f t="shared" si="8"/>
        <v>0</v>
      </c>
      <c r="S46" s="39"/>
    </row>
    <row r="47" spans="1:19" x14ac:dyDescent="0.2">
      <c r="A47" s="2"/>
      <c r="B47" s="2"/>
      <c r="C47" s="2"/>
      <c r="D47" s="2"/>
      <c r="G47" s="18"/>
      <c r="J47" s="39"/>
      <c r="K47" s="39"/>
      <c r="P47" s="39"/>
      <c r="Q47" s="39"/>
      <c r="R47" s="39"/>
      <c r="S47" s="39"/>
    </row>
    <row r="48" spans="1:19" x14ac:dyDescent="0.2">
      <c r="A48" s="2"/>
      <c r="B48" s="34" t="s">
        <v>97</v>
      </c>
      <c r="C48" s="37" t="s">
        <v>93</v>
      </c>
      <c r="D48" s="37"/>
      <c r="I48" s="2"/>
      <c r="J48" s="40"/>
      <c r="K48" s="41"/>
    </row>
    <row r="49" spans="1:4" x14ac:dyDescent="0.2">
      <c r="A49" s="2"/>
      <c r="B49" s="2"/>
      <c r="C49" s="2"/>
      <c r="D49" s="2"/>
    </row>
    <row r="50" spans="1:4" x14ac:dyDescent="0.2">
      <c r="A50" s="2"/>
      <c r="B50" s="2"/>
      <c r="C50" s="2"/>
      <c r="D50" s="2"/>
    </row>
    <row r="51" spans="1:4" x14ac:dyDescent="0.2">
      <c r="A51" s="2"/>
      <c r="B51" s="2"/>
      <c r="C51" s="2"/>
      <c r="D51" s="2"/>
    </row>
    <row r="52" spans="1:4" x14ac:dyDescent="0.2">
      <c r="A52" s="2"/>
      <c r="B52" s="2"/>
      <c r="C52" s="2"/>
      <c r="D52" s="2"/>
    </row>
  </sheetData>
  <pageMargins left="0.37" right="0.54" top="1" bottom="1" header="0.5" footer="0.5"/>
  <pageSetup paperSize="9"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52"/>
  <sheetViews>
    <sheetView view="pageBreakPreview" topLeftCell="A7" zoomScaleNormal="100" zoomScaleSheetLayoutView="100" workbookViewId="0">
      <selection activeCell="S31" sqref="S31"/>
    </sheetView>
  </sheetViews>
  <sheetFormatPr defaultRowHeight="11.25" x14ac:dyDescent="0.2"/>
  <cols>
    <col min="1" max="1" width="4.85546875" style="1" bestFit="1" customWidth="1"/>
    <col min="2" max="2" width="25.7109375" style="1" customWidth="1"/>
    <col min="3" max="3" width="10.85546875" style="1" customWidth="1"/>
    <col min="4" max="4" width="9" style="1" customWidth="1"/>
    <col min="5" max="5" width="10.7109375" style="1" customWidth="1"/>
    <col min="6" max="6" width="9.42578125" style="1" customWidth="1"/>
    <col min="7" max="8" width="10.7109375" style="1" customWidth="1"/>
    <col min="9" max="9" width="6.42578125" style="1" customWidth="1"/>
    <col min="10" max="10" width="10.85546875" style="1" customWidth="1"/>
    <col min="11" max="11" width="6.42578125" style="1" customWidth="1"/>
    <col min="12" max="12" width="11.28515625" style="1" bestFit="1" customWidth="1"/>
    <col min="13" max="13" width="10.140625" style="1" customWidth="1"/>
    <col min="14" max="14" width="10.85546875" style="1" customWidth="1"/>
    <col min="15" max="15" width="11.42578125" style="1" customWidth="1"/>
    <col min="16" max="16384" width="9.140625" style="1"/>
  </cols>
  <sheetData>
    <row r="2" spans="1:19" ht="15.75" x14ac:dyDescent="0.25">
      <c r="B2" s="17" t="s">
        <v>113</v>
      </c>
    </row>
    <row r="3" spans="1:19" ht="15.75" x14ac:dyDescent="0.25">
      <c r="B3" s="17" t="s">
        <v>114</v>
      </c>
      <c r="M3" s="24" t="s">
        <v>103</v>
      </c>
    </row>
    <row r="4" spans="1:19" ht="12" thickBot="1" x14ac:dyDescent="0.25">
      <c r="A4" s="2"/>
      <c r="B4" s="2"/>
      <c r="C4" s="2"/>
      <c r="D4" s="2"/>
    </row>
    <row r="5" spans="1:19" s="8" customFormat="1" ht="10.5" x14ac:dyDescent="0.15">
      <c r="A5" s="13"/>
      <c r="B5" s="9"/>
      <c r="C5" s="11" t="s">
        <v>6</v>
      </c>
      <c r="D5" s="9" t="s">
        <v>98</v>
      </c>
      <c r="E5" s="9" t="s">
        <v>0</v>
      </c>
      <c r="F5" s="11" t="s">
        <v>1</v>
      </c>
      <c r="G5" s="9" t="s">
        <v>2</v>
      </c>
      <c r="H5" s="11" t="s">
        <v>2</v>
      </c>
      <c r="I5" s="9" t="s">
        <v>31</v>
      </c>
      <c r="J5" s="14" t="s">
        <v>30</v>
      </c>
      <c r="K5" s="9" t="s">
        <v>31</v>
      </c>
      <c r="L5" s="11" t="s">
        <v>38</v>
      </c>
      <c r="M5" s="11" t="s">
        <v>42</v>
      </c>
      <c r="N5" s="51" t="s">
        <v>6</v>
      </c>
      <c r="O5" s="53"/>
    </row>
    <row r="6" spans="1:19" s="8" customFormat="1" ht="12.75" customHeight="1" x14ac:dyDescent="0.15">
      <c r="A6" s="5" t="s">
        <v>3</v>
      </c>
      <c r="B6" s="3"/>
      <c r="C6" s="6" t="s">
        <v>104</v>
      </c>
      <c r="D6" s="3" t="s">
        <v>99</v>
      </c>
      <c r="E6" s="3" t="s">
        <v>7</v>
      </c>
      <c r="F6" s="6" t="s">
        <v>11</v>
      </c>
      <c r="G6" s="3" t="s">
        <v>9</v>
      </c>
      <c r="H6" s="6" t="s">
        <v>30</v>
      </c>
      <c r="I6" s="3" t="s">
        <v>32</v>
      </c>
      <c r="J6" s="7" t="s">
        <v>35</v>
      </c>
      <c r="K6" s="3" t="s">
        <v>32</v>
      </c>
      <c r="L6" s="6" t="s">
        <v>39</v>
      </c>
      <c r="M6" s="6" t="s">
        <v>43</v>
      </c>
      <c r="N6" s="52" t="s">
        <v>111</v>
      </c>
      <c r="O6" s="6"/>
    </row>
    <row r="7" spans="1:19" s="8" customFormat="1" ht="12.75" customHeight="1" x14ac:dyDescent="0.15">
      <c r="A7" s="5" t="s">
        <v>4</v>
      </c>
      <c r="B7" s="3" t="s">
        <v>5</v>
      </c>
      <c r="C7" s="6"/>
      <c r="D7" s="3" t="s">
        <v>100</v>
      </c>
      <c r="E7" s="3" t="s">
        <v>8</v>
      </c>
      <c r="F7" s="6">
        <v>2016</v>
      </c>
      <c r="G7" s="3"/>
      <c r="H7" s="6">
        <v>2016</v>
      </c>
      <c r="I7" s="3" t="s">
        <v>107</v>
      </c>
      <c r="J7" s="7" t="s">
        <v>36</v>
      </c>
      <c r="K7" s="3" t="s">
        <v>110</v>
      </c>
      <c r="L7" s="6" t="s">
        <v>40</v>
      </c>
      <c r="M7" s="6" t="s">
        <v>44</v>
      </c>
      <c r="N7" s="3"/>
      <c r="O7" s="6"/>
    </row>
    <row r="8" spans="1:19" s="8" customFormat="1" ht="12.75" customHeight="1" x14ac:dyDescent="0.15">
      <c r="A8" s="5"/>
      <c r="B8" s="3"/>
      <c r="C8" s="6"/>
      <c r="D8" s="3">
        <v>2014</v>
      </c>
      <c r="E8" s="3" t="s">
        <v>10</v>
      </c>
      <c r="F8" s="6"/>
      <c r="G8" s="3"/>
      <c r="H8" s="6"/>
      <c r="I8" s="3" t="s">
        <v>33</v>
      </c>
      <c r="J8" s="7" t="s">
        <v>108</v>
      </c>
      <c r="K8" s="3" t="s">
        <v>37</v>
      </c>
      <c r="L8" s="6" t="s">
        <v>41</v>
      </c>
      <c r="M8" s="6"/>
      <c r="N8" s="3"/>
      <c r="O8" s="6" t="s">
        <v>115</v>
      </c>
    </row>
    <row r="9" spans="1:19" s="8" customFormat="1" ht="13.5" customHeight="1" thickBot="1" x14ac:dyDescent="0.2">
      <c r="A9" s="5"/>
      <c r="B9" s="10"/>
      <c r="C9" s="12"/>
      <c r="D9" s="10"/>
      <c r="E9" s="10">
        <v>2016</v>
      </c>
      <c r="F9" s="12"/>
      <c r="G9" s="10"/>
      <c r="H9" s="12"/>
      <c r="I9" s="10" t="s">
        <v>34</v>
      </c>
      <c r="J9" s="15" t="s">
        <v>109</v>
      </c>
      <c r="K9" s="10" t="s">
        <v>34</v>
      </c>
      <c r="L9" s="12" t="s">
        <v>111</v>
      </c>
      <c r="M9" s="12"/>
      <c r="N9" s="10"/>
      <c r="O9" s="54"/>
      <c r="P9" s="45" t="s">
        <v>105</v>
      </c>
      <c r="Q9" s="45" t="s">
        <v>106</v>
      </c>
      <c r="R9" s="45"/>
      <c r="S9" s="45"/>
    </row>
    <row r="10" spans="1:19" s="8" customFormat="1" thickBot="1" x14ac:dyDescent="0.2">
      <c r="A10" s="20"/>
      <c r="B10" s="23">
        <v>1</v>
      </c>
      <c r="C10" s="20">
        <v>2</v>
      </c>
      <c r="D10" s="20" t="s">
        <v>101</v>
      </c>
      <c r="E10" s="27">
        <v>3</v>
      </c>
      <c r="F10" s="27">
        <v>4</v>
      </c>
      <c r="G10" s="20" t="s">
        <v>102</v>
      </c>
      <c r="H10" s="28">
        <v>6</v>
      </c>
      <c r="I10" s="20">
        <v>7</v>
      </c>
      <c r="J10" s="29">
        <v>8</v>
      </c>
      <c r="K10" s="20">
        <v>9</v>
      </c>
      <c r="L10" s="20">
        <v>10</v>
      </c>
      <c r="M10" s="26">
        <v>11</v>
      </c>
      <c r="N10" s="20" t="s">
        <v>29</v>
      </c>
      <c r="O10" s="31" t="s">
        <v>116</v>
      </c>
      <c r="P10" s="46" t="s">
        <v>94</v>
      </c>
      <c r="Q10" s="46" t="s">
        <v>95</v>
      </c>
      <c r="R10" s="46" t="s">
        <v>96</v>
      </c>
      <c r="S10" s="47"/>
    </row>
    <row r="11" spans="1:19" x14ac:dyDescent="0.2">
      <c r="A11" s="16" t="s">
        <v>45</v>
      </c>
      <c r="B11" s="16" t="s">
        <v>12</v>
      </c>
      <c r="C11" s="16">
        <v>800</v>
      </c>
      <c r="D11" s="16"/>
      <c r="E11" s="32">
        <v>9000</v>
      </c>
      <c r="F11" s="32"/>
      <c r="G11" s="32">
        <f>C11+E11+F11+D11</f>
        <v>9800</v>
      </c>
      <c r="H11" s="21">
        <v>9000</v>
      </c>
      <c r="I11" s="21">
        <f>H11/(E11+F11)*100</f>
        <v>100</v>
      </c>
      <c r="J11" s="21">
        <v>9000</v>
      </c>
      <c r="K11" s="21">
        <f>J11/(E11+F11)*100</f>
        <v>100</v>
      </c>
      <c r="L11" s="21">
        <f t="shared" ref="L11:L45" si="0">N11+M11</f>
        <v>600</v>
      </c>
      <c r="M11" s="21">
        <v>-200</v>
      </c>
      <c r="N11" s="43">
        <f t="shared" ref="N11:N45" si="1">G11-H11</f>
        <v>800</v>
      </c>
      <c r="O11" s="32">
        <f>E11+F11</f>
        <v>9000</v>
      </c>
      <c r="P11" s="48"/>
      <c r="Q11" s="48"/>
      <c r="R11" s="48"/>
      <c r="S11" s="39"/>
    </row>
    <row r="12" spans="1:19" x14ac:dyDescent="0.2">
      <c r="A12" s="16" t="s">
        <v>46</v>
      </c>
      <c r="B12" s="16" t="s">
        <v>13</v>
      </c>
      <c r="C12" s="16">
        <v>4319022.6500000004</v>
      </c>
      <c r="D12" s="16">
        <v>1.56</v>
      </c>
      <c r="E12" s="32">
        <v>5913577.0899999999</v>
      </c>
      <c r="F12" s="32">
        <v>262397.63</v>
      </c>
      <c r="G12" s="32">
        <f>C12+E12+F12+D12</f>
        <v>10494998.930000002</v>
      </c>
      <c r="H12" s="21">
        <v>7610945.9199999999</v>
      </c>
      <c r="I12" s="21">
        <f>H12/(E12+F12)*100</f>
        <v>123.234732411599</v>
      </c>
      <c r="J12" s="21">
        <v>5355669.26</v>
      </c>
      <c r="K12" s="21">
        <f>J12/(E12+F12)*100</f>
        <v>86.717797640207962</v>
      </c>
      <c r="L12" s="21">
        <f t="shared" si="0"/>
        <v>2935076.2800000017</v>
      </c>
      <c r="M12" s="21">
        <v>51023.27</v>
      </c>
      <c r="N12" s="43">
        <f t="shared" si="1"/>
        <v>2884053.0100000016</v>
      </c>
      <c r="O12" s="32">
        <f>E12+F12</f>
        <v>6175974.7199999997</v>
      </c>
      <c r="P12" s="48"/>
      <c r="Q12" s="48"/>
      <c r="R12" s="48"/>
      <c r="S12" s="39"/>
    </row>
    <row r="13" spans="1:19" x14ac:dyDescent="0.2">
      <c r="A13" s="16" t="s">
        <v>47</v>
      </c>
      <c r="B13" s="16" t="s">
        <v>14</v>
      </c>
      <c r="C13" s="36">
        <v>275350.5</v>
      </c>
      <c r="D13" s="36">
        <v>0</v>
      </c>
      <c r="E13" s="32">
        <v>1726398.76</v>
      </c>
      <c r="F13" s="32">
        <v>22201.69</v>
      </c>
      <c r="G13" s="32">
        <f>C13+E13+F13+D13</f>
        <v>2023950.95</v>
      </c>
      <c r="H13" s="21">
        <v>1784591.27</v>
      </c>
      <c r="I13" s="21">
        <f>H13/(E13+F13)*100</f>
        <v>102.05826436794065</v>
      </c>
      <c r="J13" s="21">
        <v>1720239.38</v>
      </c>
      <c r="K13" s="21">
        <f>J13/(E13+F13)*100</f>
        <v>98.37807030188057</v>
      </c>
      <c r="L13" s="21">
        <f t="shared" si="0"/>
        <v>253021.30999999994</v>
      </c>
      <c r="M13" s="21">
        <v>13661.63</v>
      </c>
      <c r="N13" s="43">
        <f t="shared" si="1"/>
        <v>239359.67999999993</v>
      </c>
      <c r="O13" s="32">
        <f t="shared" ref="O13:O46" si="2">E13+F13</f>
        <v>1748600.45</v>
      </c>
      <c r="P13" s="48"/>
      <c r="Q13" s="48"/>
      <c r="R13" s="48"/>
      <c r="S13" s="39"/>
    </row>
    <row r="14" spans="1:19" x14ac:dyDescent="0.2">
      <c r="A14" s="16" t="s">
        <v>48</v>
      </c>
      <c r="B14" s="16" t="s">
        <v>73</v>
      </c>
      <c r="C14" s="16">
        <v>0</v>
      </c>
      <c r="D14" s="16"/>
      <c r="E14" s="32"/>
      <c r="F14" s="32"/>
      <c r="G14" s="32">
        <f>C14+E14+F14+D14</f>
        <v>0</v>
      </c>
      <c r="H14" s="21"/>
      <c r="I14" s="21"/>
      <c r="J14" s="21">
        <v>0</v>
      </c>
      <c r="K14" s="21" t="e">
        <f>J14/(E14+F14)*100</f>
        <v>#DIV/0!</v>
      </c>
      <c r="L14" s="21">
        <f t="shared" si="0"/>
        <v>0</v>
      </c>
      <c r="M14" s="21">
        <v>0</v>
      </c>
      <c r="N14" s="43">
        <f t="shared" si="1"/>
        <v>0</v>
      </c>
      <c r="O14" s="32">
        <f t="shared" si="2"/>
        <v>0</v>
      </c>
      <c r="P14" s="48"/>
      <c r="Q14" s="48"/>
      <c r="R14" s="48"/>
      <c r="S14" s="39"/>
    </row>
    <row r="15" spans="1:19" x14ac:dyDescent="0.2">
      <c r="A15" s="16" t="s">
        <v>92</v>
      </c>
      <c r="B15" s="16" t="s">
        <v>69</v>
      </c>
      <c r="C15" s="36">
        <v>1611417.04</v>
      </c>
      <c r="D15" s="36">
        <f>D17+D18+D19+D20</f>
        <v>0</v>
      </c>
      <c r="E15" s="25">
        <f>E17+E18+E19</f>
        <v>6776643.7699999996</v>
      </c>
      <c r="F15" s="32">
        <f>F17+F18+F19</f>
        <v>80325.950000000012</v>
      </c>
      <c r="G15" s="32">
        <f>C15+E15+F15+D15</f>
        <v>8468386.7599999998</v>
      </c>
      <c r="H15" s="21">
        <f>H17+H18+H19+H20</f>
        <v>6861926.0700000003</v>
      </c>
      <c r="I15" s="21">
        <f>H15/(E15+F15)*100</f>
        <v>100.07228192922514</v>
      </c>
      <c r="J15" s="21">
        <f>J17+J18+J19+J20</f>
        <v>6151869.21</v>
      </c>
      <c r="K15" s="21">
        <f>J15/(E15+F15)*100</f>
        <v>89.717024592606776</v>
      </c>
      <c r="L15" s="21">
        <f t="shared" si="0"/>
        <v>1783100.8899999994</v>
      </c>
      <c r="M15" s="21">
        <v>176640.2</v>
      </c>
      <c r="N15" s="43">
        <f t="shared" si="1"/>
        <v>1606460.6899999995</v>
      </c>
      <c r="O15" s="32">
        <f t="shared" si="2"/>
        <v>6856969.7199999997</v>
      </c>
      <c r="P15" s="48"/>
      <c r="Q15" s="48"/>
      <c r="R15" s="48"/>
      <c r="S15" s="39"/>
    </row>
    <row r="16" spans="1:19" x14ac:dyDescent="0.2">
      <c r="A16" s="16"/>
      <c r="B16" s="16" t="s">
        <v>70</v>
      </c>
      <c r="C16" s="16">
        <v>0</v>
      </c>
      <c r="D16" s="16"/>
      <c r="E16" s="32"/>
      <c r="F16" s="32"/>
      <c r="G16" s="32">
        <f>G176</f>
        <v>0</v>
      </c>
      <c r="H16" s="21"/>
      <c r="I16" s="21"/>
      <c r="J16" s="21"/>
      <c r="K16" s="21"/>
      <c r="L16" s="21">
        <f t="shared" si="0"/>
        <v>0</v>
      </c>
      <c r="M16" s="21"/>
      <c r="N16" s="43">
        <f t="shared" si="1"/>
        <v>0</v>
      </c>
      <c r="O16" s="32">
        <f t="shared" si="2"/>
        <v>0</v>
      </c>
      <c r="P16" s="48"/>
      <c r="Q16" s="48"/>
      <c r="R16" s="48"/>
      <c r="S16" s="39"/>
    </row>
    <row r="17" spans="1:19" x14ac:dyDescent="0.2">
      <c r="A17" s="16"/>
      <c r="B17" s="30" t="s">
        <v>15</v>
      </c>
      <c r="C17" s="30">
        <v>545705.72</v>
      </c>
      <c r="D17" s="30">
        <v>0</v>
      </c>
      <c r="E17" s="32">
        <v>2216894.25</v>
      </c>
      <c r="F17" s="32">
        <v>23245.119999999999</v>
      </c>
      <c r="G17" s="32">
        <f>C17+E17+F17+D17</f>
        <v>2785845.09</v>
      </c>
      <c r="H17" s="21">
        <v>2238286.12</v>
      </c>
      <c r="I17" s="21">
        <f t="shared" ref="I17:I46" si="3">H17/(E17+F17)*100</f>
        <v>99.917270772309124</v>
      </c>
      <c r="J17" s="21">
        <v>2031103.79</v>
      </c>
      <c r="K17" s="21">
        <f t="shared" ref="K17:K32" si="4">J17/(E17+F17)*100</f>
        <v>90.66863505014868</v>
      </c>
      <c r="L17" s="21">
        <f t="shared" si="0"/>
        <v>547558.96999999974</v>
      </c>
      <c r="M17" s="21"/>
      <c r="N17" s="43">
        <f t="shared" si="1"/>
        <v>547558.96999999974</v>
      </c>
      <c r="O17" s="32">
        <f t="shared" si="2"/>
        <v>2240139.37</v>
      </c>
      <c r="P17" s="48"/>
      <c r="Q17" s="48"/>
      <c r="R17" s="48"/>
      <c r="S17" s="39"/>
    </row>
    <row r="18" spans="1:19" x14ac:dyDescent="0.2">
      <c r="A18" s="16"/>
      <c r="B18" s="30" t="s">
        <v>16</v>
      </c>
      <c r="C18" s="30">
        <v>1038597.95</v>
      </c>
      <c r="D18" s="30">
        <v>0</v>
      </c>
      <c r="E18" s="32">
        <v>3725517.59</v>
      </c>
      <c r="F18" s="32">
        <v>47802.54</v>
      </c>
      <c r="G18" s="32">
        <f>C18+E18+F18+D18</f>
        <v>4811918.08</v>
      </c>
      <c r="H18" s="21">
        <v>3774972.16</v>
      </c>
      <c r="I18" s="21">
        <f t="shared" si="3"/>
        <v>100.04378186697878</v>
      </c>
      <c r="J18" s="21">
        <v>3280250.94</v>
      </c>
      <c r="K18" s="21">
        <f t="shared" si="4"/>
        <v>86.93274959418828</v>
      </c>
      <c r="L18" s="21">
        <f t="shared" si="0"/>
        <v>1036945.9199999999</v>
      </c>
      <c r="M18" s="21"/>
      <c r="N18" s="43">
        <f t="shared" si="1"/>
        <v>1036945.9199999999</v>
      </c>
      <c r="O18" s="32">
        <f t="shared" si="2"/>
        <v>3773320.13</v>
      </c>
      <c r="P18" s="48"/>
      <c r="Q18" s="48"/>
      <c r="R18" s="48"/>
      <c r="S18" s="39"/>
    </row>
    <row r="19" spans="1:19" x14ac:dyDescent="0.2">
      <c r="A19" s="16"/>
      <c r="B19" s="30" t="s">
        <v>71</v>
      </c>
      <c r="C19" s="30">
        <v>176022.18</v>
      </c>
      <c r="D19" s="30">
        <v>0</v>
      </c>
      <c r="E19" s="32">
        <v>834231.93</v>
      </c>
      <c r="F19" s="32">
        <v>9278.2900000000009</v>
      </c>
      <c r="G19" s="32">
        <f>C19+E19+F19+D19</f>
        <v>1019532.4000000001</v>
      </c>
      <c r="H19" s="21">
        <v>820936.4</v>
      </c>
      <c r="I19" s="21">
        <f t="shared" si="3"/>
        <v>97.323823770623662</v>
      </c>
      <c r="J19" s="21">
        <v>806033.92000000004</v>
      </c>
      <c r="K19" s="21">
        <f t="shared" si="4"/>
        <v>95.557101845191625</v>
      </c>
      <c r="L19" s="21">
        <f t="shared" si="0"/>
        <v>198596.00000000012</v>
      </c>
      <c r="M19" s="21"/>
      <c r="N19" s="43">
        <f t="shared" si="1"/>
        <v>198596.00000000012</v>
      </c>
      <c r="O19" s="32">
        <f t="shared" si="2"/>
        <v>843510.22000000009</v>
      </c>
      <c r="P19" s="48"/>
      <c r="Q19" s="48"/>
      <c r="R19" s="48"/>
      <c r="S19" s="39"/>
    </row>
    <row r="20" spans="1:19" x14ac:dyDescent="0.2">
      <c r="A20" s="16"/>
      <c r="B20" s="30" t="s">
        <v>17</v>
      </c>
      <c r="C20" s="30">
        <v>-148908.81</v>
      </c>
      <c r="D20" s="30">
        <v>0</v>
      </c>
      <c r="E20" s="32"/>
      <c r="F20" s="32"/>
      <c r="G20" s="32">
        <f>C20+E20+F20</f>
        <v>-148908.81</v>
      </c>
      <c r="H20" s="21">
        <v>27731.39</v>
      </c>
      <c r="I20" s="21" t="e">
        <f t="shared" si="3"/>
        <v>#DIV/0!</v>
      </c>
      <c r="J20" s="21">
        <v>34480.559999999998</v>
      </c>
      <c r="K20" s="21" t="e">
        <f t="shared" si="4"/>
        <v>#DIV/0!</v>
      </c>
      <c r="L20" s="21"/>
      <c r="M20" s="21"/>
      <c r="N20" s="43">
        <f t="shared" si="1"/>
        <v>-176640.2</v>
      </c>
      <c r="O20" s="32">
        <f t="shared" si="2"/>
        <v>0</v>
      </c>
      <c r="P20" s="48"/>
      <c r="Q20" s="48"/>
      <c r="R20" s="48"/>
      <c r="S20" s="39"/>
    </row>
    <row r="21" spans="1:19" x14ac:dyDescent="0.2">
      <c r="A21" s="16" t="s">
        <v>49</v>
      </c>
      <c r="B21" s="16" t="s">
        <v>18</v>
      </c>
      <c r="C21" s="16">
        <v>48399.09</v>
      </c>
      <c r="D21" s="16">
        <v>26.05</v>
      </c>
      <c r="E21" s="32">
        <v>890565.91</v>
      </c>
      <c r="F21" s="32">
        <v>1990.11</v>
      </c>
      <c r="G21" s="32">
        <f>C21+E21+F21+D21</f>
        <v>940981.16</v>
      </c>
      <c r="H21" s="21">
        <v>908122.21</v>
      </c>
      <c r="I21" s="21">
        <f t="shared" si="3"/>
        <v>101.74400145774602</v>
      </c>
      <c r="J21" s="21">
        <v>890766.93</v>
      </c>
      <c r="K21" s="21">
        <f t="shared" si="4"/>
        <v>99.799554318170422</v>
      </c>
      <c r="L21" s="21">
        <f t="shared" si="0"/>
        <v>50241.210000000065</v>
      </c>
      <c r="M21" s="21">
        <v>17382.259999999998</v>
      </c>
      <c r="N21" s="43">
        <f t="shared" si="1"/>
        <v>32858.95000000007</v>
      </c>
      <c r="O21" s="32">
        <f t="shared" si="2"/>
        <v>892556.02</v>
      </c>
      <c r="P21" s="48"/>
      <c r="Q21" s="48"/>
      <c r="R21" s="48"/>
      <c r="S21" s="39"/>
    </row>
    <row r="22" spans="1:19" x14ac:dyDescent="0.2">
      <c r="A22" s="16" t="s">
        <v>50</v>
      </c>
      <c r="B22" s="16" t="s">
        <v>60</v>
      </c>
      <c r="C22" s="16">
        <v>648.44000000000005</v>
      </c>
      <c r="D22" s="16"/>
      <c r="E22" s="32">
        <v>1023249.62</v>
      </c>
      <c r="F22" s="32"/>
      <c r="G22" s="32">
        <f t="shared" ref="G22:G45" si="5">C22+E22+F22+D22</f>
        <v>1023898.0599999999</v>
      </c>
      <c r="H22" s="21">
        <v>1010648.44</v>
      </c>
      <c r="I22" s="21">
        <f t="shared" si="3"/>
        <v>98.768513591043401</v>
      </c>
      <c r="J22" s="21">
        <v>1010000</v>
      </c>
      <c r="K22" s="21">
        <f t="shared" si="4"/>
        <v>98.705142934722019</v>
      </c>
      <c r="L22" s="21">
        <f t="shared" si="0"/>
        <v>13249.619999999995</v>
      </c>
      <c r="M22" s="21"/>
      <c r="N22" s="43">
        <f t="shared" si="1"/>
        <v>13249.619999999995</v>
      </c>
      <c r="O22" s="32">
        <f t="shared" si="2"/>
        <v>1023249.62</v>
      </c>
      <c r="P22" s="48"/>
      <c r="Q22" s="48"/>
      <c r="R22" s="48"/>
      <c r="S22" s="39"/>
    </row>
    <row r="23" spans="1:19" x14ac:dyDescent="0.2">
      <c r="A23" s="16" t="s">
        <v>51</v>
      </c>
      <c r="B23" s="16" t="s">
        <v>19</v>
      </c>
      <c r="C23" s="16">
        <v>52832.84</v>
      </c>
      <c r="D23" s="16"/>
      <c r="E23" s="32">
        <v>326952.69</v>
      </c>
      <c r="F23" s="32"/>
      <c r="G23" s="32">
        <f t="shared" si="5"/>
        <v>379785.53</v>
      </c>
      <c r="H23" s="21">
        <v>283901.18</v>
      </c>
      <c r="I23" s="21">
        <f t="shared" si="3"/>
        <v>86.83249555157353</v>
      </c>
      <c r="J23" s="21">
        <v>233901.18</v>
      </c>
      <c r="K23" s="21">
        <f t="shared" si="4"/>
        <v>71.539763138208158</v>
      </c>
      <c r="L23" s="21">
        <f t="shared" si="0"/>
        <v>95952.770000000033</v>
      </c>
      <c r="M23" s="21">
        <v>68.42</v>
      </c>
      <c r="N23" s="43">
        <f t="shared" si="1"/>
        <v>95884.350000000035</v>
      </c>
      <c r="O23" s="32">
        <f t="shared" si="2"/>
        <v>326952.69</v>
      </c>
      <c r="P23" s="48"/>
      <c r="Q23" s="48"/>
      <c r="R23" s="48"/>
      <c r="S23" s="39"/>
    </row>
    <row r="24" spans="1:19" x14ac:dyDescent="0.2">
      <c r="A24" s="16" t="s">
        <v>52</v>
      </c>
      <c r="B24" s="25" t="s">
        <v>20</v>
      </c>
      <c r="C24" s="16">
        <v>51.56</v>
      </c>
      <c r="D24" s="16"/>
      <c r="E24" s="32">
        <v>12588.62</v>
      </c>
      <c r="F24" s="32">
        <v>3.65</v>
      </c>
      <c r="G24" s="32">
        <f t="shared" si="5"/>
        <v>12643.83</v>
      </c>
      <c r="H24" s="21">
        <v>12608.78</v>
      </c>
      <c r="I24" s="21">
        <f t="shared" si="3"/>
        <v>100.13111218231504</v>
      </c>
      <c r="J24" s="21">
        <v>12590.77</v>
      </c>
      <c r="K24" s="21">
        <f t="shared" si="4"/>
        <v>99.988087930134924</v>
      </c>
      <c r="L24" s="21">
        <f t="shared" si="0"/>
        <v>35.049999999999272</v>
      </c>
      <c r="M24" s="21">
        <v>0</v>
      </c>
      <c r="N24" s="43">
        <f t="shared" si="1"/>
        <v>35.049999999999272</v>
      </c>
      <c r="O24" s="32">
        <f t="shared" si="2"/>
        <v>12592.27</v>
      </c>
      <c r="P24" s="48"/>
      <c r="Q24" s="48"/>
      <c r="R24" s="48"/>
      <c r="S24" s="39"/>
    </row>
    <row r="25" spans="1:19" x14ac:dyDescent="0.2">
      <c r="A25" s="16" t="s">
        <v>53</v>
      </c>
      <c r="B25" s="16" t="s">
        <v>61</v>
      </c>
      <c r="C25" s="16">
        <v>625</v>
      </c>
      <c r="D25" s="16"/>
      <c r="E25" s="32">
        <v>913009</v>
      </c>
      <c r="F25" s="32"/>
      <c r="G25" s="32">
        <f t="shared" si="5"/>
        <v>913634</v>
      </c>
      <c r="H25" s="21">
        <v>910609</v>
      </c>
      <c r="I25" s="21">
        <f t="shared" si="3"/>
        <v>99.737132930781627</v>
      </c>
      <c r="J25" s="21">
        <v>910609</v>
      </c>
      <c r="K25" s="21">
        <f t="shared" si="4"/>
        <v>99.737132930781627</v>
      </c>
      <c r="L25" s="21">
        <f t="shared" si="0"/>
        <v>3025</v>
      </c>
      <c r="M25" s="35">
        <v>0</v>
      </c>
      <c r="N25" s="43">
        <f t="shared" si="1"/>
        <v>3025</v>
      </c>
      <c r="O25" s="32">
        <f t="shared" si="2"/>
        <v>913009</v>
      </c>
      <c r="P25" s="48"/>
      <c r="Q25" s="48"/>
      <c r="R25" s="48"/>
      <c r="S25" s="39"/>
    </row>
    <row r="26" spans="1:19" x14ac:dyDescent="0.2">
      <c r="A26" s="16" t="s">
        <v>54</v>
      </c>
      <c r="B26" s="16" t="s">
        <v>112</v>
      </c>
      <c r="C26" s="16">
        <v>0</v>
      </c>
      <c r="D26" s="16"/>
      <c r="E26" s="25">
        <v>93381.5</v>
      </c>
      <c r="F26" s="32"/>
      <c r="G26" s="32">
        <f t="shared" si="5"/>
        <v>93381.5</v>
      </c>
      <c r="H26" s="21">
        <v>92437.96</v>
      </c>
      <c r="I26" s="21">
        <f t="shared" si="3"/>
        <v>98.989585731649214</v>
      </c>
      <c r="J26" s="21">
        <v>92437.96</v>
      </c>
      <c r="K26" s="21">
        <f t="shared" si="4"/>
        <v>98.989585731649214</v>
      </c>
      <c r="L26" s="21">
        <f t="shared" si="0"/>
        <v>943.5399999999936</v>
      </c>
      <c r="M26" s="35">
        <v>0</v>
      </c>
      <c r="N26" s="43">
        <f t="shared" si="1"/>
        <v>943.5399999999936</v>
      </c>
      <c r="O26" s="32">
        <f t="shared" si="2"/>
        <v>93381.5</v>
      </c>
      <c r="P26" s="48"/>
      <c r="Q26" s="48"/>
      <c r="R26" s="48"/>
      <c r="S26" s="39"/>
    </row>
    <row r="27" spans="1:19" x14ac:dyDescent="0.2">
      <c r="A27" s="16" t="s">
        <v>55</v>
      </c>
      <c r="B27" s="16" t="s">
        <v>90</v>
      </c>
      <c r="C27" s="16">
        <v>0</v>
      </c>
      <c r="D27" s="16"/>
      <c r="E27" s="32">
        <v>0</v>
      </c>
      <c r="F27" s="32"/>
      <c r="G27" s="32">
        <f t="shared" si="5"/>
        <v>0</v>
      </c>
      <c r="H27" s="21">
        <v>0</v>
      </c>
      <c r="I27" s="21" t="e">
        <f t="shared" si="3"/>
        <v>#DIV/0!</v>
      </c>
      <c r="J27" s="21">
        <v>0</v>
      </c>
      <c r="K27" s="21" t="e">
        <f t="shared" si="4"/>
        <v>#DIV/0!</v>
      </c>
      <c r="L27" s="21">
        <v>0</v>
      </c>
      <c r="M27" s="21">
        <v>0</v>
      </c>
      <c r="N27" s="43">
        <f t="shared" si="1"/>
        <v>0</v>
      </c>
      <c r="O27" s="32">
        <f t="shared" si="2"/>
        <v>0</v>
      </c>
      <c r="P27" s="48"/>
      <c r="Q27" s="48"/>
      <c r="R27" s="48"/>
      <c r="S27" s="39"/>
    </row>
    <row r="28" spans="1:19" x14ac:dyDescent="0.2">
      <c r="A28" s="16" t="s">
        <v>56</v>
      </c>
      <c r="B28" s="16" t="s">
        <v>21</v>
      </c>
      <c r="C28" s="16">
        <v>-427.28</v>
      </c>
      <c r="D28" s="16"/>
      <c r="E28" s="32">
        <v>151700.25</v>
      </c>
      <c r="F28" s="32">
        <v>20.95</v>
      </c>
      <c r="G28" s="32">
        <f t="shared" si="5"/>
        <v>151293.92000000001</v>
      </c>
      <c r="H28" s="21">
        <v>150243.87</v>
      </c>
      <c r="I28" s="21">
        <f t="shared" si="3"/>
        <v>99.026286372636122</v>
      </c>
      <c r="J28" s="21">
        <v>150243.84</v>
      </c>
      <c r="K28" s="21">
        <f t="shared" si="4"/>
        <v>99.026266599525954</v>
      </c>
      <c r="L28" s="21">
        <f t="shared" si="0"/>
        <v>1521.5400000000175</v>
      </c>
      <c r="M28" s="35">
        <v>471.49</v>
      </c>
      <c r="N28" s="43">
        <f t="shared" si="1"/>
        <v>1050.0500000000175</v>
      </c>
      <c r="O28" s="32">
        <f t="shared" si="2"/>
        <v>151721.20000000001</v>
      </c>
      <c r="P28" s="48"/>
      <c r="Q28" s="48"/>
      <c r="R28" s="48"/>
      <c r="S28" s="39"/>
    </row>
    <row r="29" spans="1:19" x14ac:dyDescent="0.2">
      <c r="A29" s="16" t="s">
        <v>57</v>
      </c>
      <c r="B29" s="16" t="s">
        <v>22</v>
      </c>
      <c r="C29" s="16">
        <v>0</v>
      </c>
      <c r="D29" s="16"/>
      <c r="E29" s="32">
        <v>107.69</v>
      </c>
      <c r="F29" s="32"/>
      <c r="G29" s="32">
        <f t="shared" si="5"/>
        <v>107.69</v>
      </c>
      <c r="H29" s="35">
        <v>107.69</v>
      </c>
      <c r="I29" s="21">
        <f t="shared" si="3"/>
        <v>100</v>
      </c>
      <c r="J29" s="21">
        <v>107.69</v>
      </c>
      <c r="K29" s="21">
        <f t="shared" si="4"/>
        <v>100</v>
      </c>
      <c r="L29" s="21">
        <f t="shared" si="0"/>
        <v>0</v>
      </c>
      <c r="M29" s="21">
        <v>0</v>
      </c>
      <c r="N29" s="43">
        <f t="shared" si="1"/>
        <v>0</v>
      </c>
      <c r="O29" s="32">
        <f t="shared" si="2"/>
        <v>107.69</v>
      </c>
      <c r="P29" s="48"/>
      <c r="Q29" s="48"/>
      <c r="R29" s="48"/>
      <c r="S29" s="39"/>
    </row>
    <row r="30" spans="1:19" x14ac:dyDescent="0.2">
      <c r="A30" s="16" t="s">
        <v>58</v>
      </c>
      <c r="B30" s="33" t="s">
        <v>62</v>
      </c>
      <c r="C30" s="36">
        <v>1328493.6499999999</v>
      </c>
      <c r="D30" s="36">
        <v>0</v>
      </c>
      <c r="E30" s="32">
        <v>2041522</v>
      </c>
      <c r="F30" s="32">
        <v>23957.18</v>
      </c>
      <c r="G30" s="32">
        <f t="shared" si="5"/>
        <v>3393972.83</v>
      </c>
      <c r="H30" s="21">
        <v>2149517.31</v>
      </c>
      <c r="I30" s="21">
        <f t="shared" si="3"/>
        <v>104.06869896408253</v>
      </c>
      <c r="J30" s="21">
        <v>2013372.22</v>
      </c>
      <c r="K30" s="21">
        <f t="shared" si="4"/>
        <v>97.477245933798287</v>
      </c>
      <c r="L30" s="21">
        <f t="shared" si="0"/>
        <v>1250996.3500000001</v>
      </c>
      <c r="M30" s="21">
        <v>6540.83</v>
      </c>
      <c r="N30" s="43">
        <f t="shared" si="1"/>
        <v>1244455.52</v>
      </c>
      <c r="O30" s="42">
        <f t="shared" si="2"/>
        <v>2065479.18</v>
      </c>
      <c r="P30" s="49">
        <v>0</v>
      </c>
      <c r="Q30" s="49">
        <v>0</v>
      </c>
      <c r="R30" s="49">
        <v>0</v>
      </c>
      <c r="S30" s="39"/>
    </row>
    <row r="31" spans="1:19" x14ac:dyDescent="0.2">
      <c r="A31" s="16" t="s">
        <v>59</v>
      </c>
      <c r="B31" s="33" t="s">
        <v>63</v>
      </c>
      <c r="C31" s="16">
        <v>293414.71000000002</v>
      </c>
      <c r="D31" s="16"/>
      <c r="E31" s="32">
        <v>2608743.75</v>
      </c>
      <c r="F31" s="25">
        <v>10228.709999999999</v>
      </c>
      <c r="G31" s="32">
        <f t="shared" si="5"/>
        <v>2912387.17</v>
      </c>
      <c r="H31" s="21">
        <v>2451085.62</v>
      </c>
      <c r="I31" s="21">
        <f t="shared" si="3"/>
        <v>93.589591239917056</v>
      </c>
      <c r="J31" s="21">
        <v>2415086.81</v>
      </c>
      <c r="K31" s="21">
        <f t="shared" si="4"/>
        <v>92.21505177645129</v>
      </c>
      <c r="L31" s="21">
        <f t="shared" si="0"/>
        <v>461301.54999999981</v>
      </c>
      <c r="M31" s="21">
        <v>0</v>
      </c>
      <c r="N31" s="43">
        <f t="shared" si="1"/>
        <v>461301.54999999981</v>
      </c>
      <c r="O31" s="32">
        <f t="shared" si="2"/>
        <v>2618972.46</v>
      </c>
      <c r="P31" s="49">
        <v>0</v>
      </c>
      <c r="Q31" s="49">
        <v>0</v>
      </c>
      <c r="R31" s="49">
        <f>P31-Q31</f>
        <v>0</v>
      </c>
      <c r="S31" s="39"/>
    </row>
    <row r="32" spans="1:19" x14ac:dyDescent="0.2">
      <c r="A32" s="16" t="s">
        <v>77</v>
      </c>
      <c r="B32" s="16" t="s">
        <v>72</v>
      </c>
      <c r="C32" s="16">
        <v>0</v>
      </c>
      <c r="D32" s="16"/>
      <c r="E32" s="32">
        <v>517358.99</v>
      </c>
      <c r="F32" s="32"/>
      <c r="G32" s="32">
        <f t="shared" si="5"/>
        <v>517358.99</v>
      </c>
      <c r="H32" s="21">
        <v>517358.99</v>
      </c>
      <c r="I32" s="21">
        <f t="shared" si="3"/>
        <v>100</v>
      </c>
      <c r="J32" s="21">
        <v>517358.99</v>
      </c>
      <c r="K32" s="21">
        <f t="shared" si="4"/>
        <v>100</v>
      </c>
      <c r="L32" s="21">
        <f t="shared" si="0"/>
        <v>0</v>
      </c>
      <c r="M32" s="21"/>
      <c r="N32" s="43">
        <f t="shared" si="1"/>
        <v>0</v>
      </c>
      <c r="O32" s="32">
        <f t="shared" si="2"/>
        <v>517358.99</v>
      </c>
      <c r="P32" s="49"/>
      <c r="Q32" s="49"/>
      <c r="R32" s="49"/>
      <c r="S32" s="39"/>
    </row>
    <row r="33" spans="1:19" x14ac:dyDescent="0.2">
      <c r="A33" s="16" t="s">
        <v>78</v>
      </c>
      <c r="B33" s="16" t="s">
        <v>74</v>
      </c>
      <c r="C33" s="16">
        <v>0</v>
      </c>
      <c r="D33" s="16"/>
      <c r="E33" s="32">
        <v>0</v>
      </c>
      <c r="F33" s="32"/>
      <c r="G33" s="32">
        <f t="shared" si="5"/>
        <v>0</v>
      </c>
      <c r="H33" s="21">
        <v>0</v>
      </c>
      <c r="I33" s="21" t="e">
        <f t="shared" si="3"/>
        <v>#DIV/0!</v>
      </c>
      <c r="J33" s="21">
        <v>0</v>
      </c>
      <c r="K33" s="21" t="e">
        <f>J33/(E33+F33)*100</f>
        <v>#DIV/0!</v>
      </c>
      <c r="L33" s="21">
        <f t="shared" si="0"/>
        <v>0</v>
      </c>
      <c r="M33" s="21"/>
      <c r="N33" s="43">
        <f t="shared" si="1"/>
        <v>0</v>
      </c>
      <c r="O33" s="32">
        <f t="shared" si="2"/>
        <v>0</v>
      </c>
      <c r="P33" s="49"/>
      <c r="Q33" s="49"/>
      <c r="R33" s="49"/>
      <c r="S33" s="39"/>
    </row>
    <row r="34" spans="1:19" x14ac:dyDescent="0.2">
      <c r="A34" s="16" t="s">
        <v>79</v>
      </c>
      <c r="B34" s="33" t="s">
        <v>64</v>
      </c>
      <c r="C34" s="16">
        <v>95881.47</v>
      </c>
      <c r="D34" s="16"/>
      <c r="E34" s="32">
        <v>278925</v>
      </c>
      <c r="F34" s="32">
        <v>-18408.62</v>
      </c>
      <c r="G34" s="32">
        <f t="shared" si="5"/>
        <v>356397.85</v>
      </c>
      <c r="H34" s="21">
        <v>287561.09999999998</v>
      </c>
      <c r="I34" s="21">
        <f t="shared" si="3"/>
        <v>110.38119752777156</v>
      </c>
      <c r="J34" s="21">
        <v>242309.82</v>
      </c>
      <c r="K34" s="21">
        <f t="shared" ref="K34:K46" si="6">J34/(E34+F34)*100</f>
        <v>93.011356905849837</v>
      </c>
      <c r="L34" s="21">
        <f t="shared" si="0"/>
        <v>72202.009999999995</v>
      </c>
      <c r="M34" s="21">
        <v>3365.26</v>
      </c>
      <c r="N34" s="43">
        <f t="shared" si="1"/>
        <v>68836.75</v>
      </c>
      <c r="O34" s="42">
        <f t="shared" si="2"/>
        <v>260516.38</v>
      </c>
      <c r="P34" s="49">
        <v>0</v>
      </c>
      <c r="Q34" s="49">
        <v>0</v>
      </c>
      <c r="R34" s="49">
        <v>0</v>
      </c>
      <c r="S34" s="39"/>
    </row>
    <row r="35" spans="1:19" x14ac:dyDescent="0.2">
      <c r="A35" s="16" t="s">
        <v>80</v>
      </c>
      <c r="B35" s="16" t="s">
        <v>23</v>
      </c>
      <c r="C35" s="16">
        <v>0</v>
      </c>
      <c r="D35" s="16"/>
      <c r="E35" s="32">
        <v>761.2</v>
      </c>
      <c r="F35" s="32"/>
      <c r="G35" s="32">
        <f t="shared" si="5"/>
        <v>761.2</v>
      </c>
      <c r="H35" s="21">
        <v>761.2</v>
      </c>
      <c r="I35" s="21">
        <f t="shared" si="3"/>
        <v>100</v>
      </c>
      <c r="J35" s="21">
        <v>761.2</v>
      </c>
      <c r="K35" s="21">
        <f t="shared" si="6"/>
        <v>100</v>
      </c>
      <c r="L35" s="21">
        <f t="shared" si="0"/>
        <v>0</v>
      </c>
      <c r="M35" s="21"/>
      <c r="N35" s="43">
        <f t="shared" si="1"/>
        <v>0</v>
      </c>
      <c r="O35" s="32">
        <f t="shared" si="2"/>
        <v>761.2</v>
      </c>
      <c r="P35" s="49"/>
      <c r="Q35" s="49"/>
      <c r="R35" s="49"/>
      <c r="S35" s="39"/>
    </row>
    <row r="36" spans="1:19" x14ac:dyDescent="0.2">
      <c r="A36" s="16" t="s">
        <v>81</v>
      </c>
      <c r="B36" s="33" t="s">
        <v>24</v>
      </c>
      <c r="C36" s="16">
        <v>57122.81</v>
      </c>
      <c r="D36" s="16"/>
      <c r="E36" s="32">
        <v>187031.78</v>
      </c>
      <c r="F36" s="32">
        <v>1066.74</v>
      </c>
      <c r="G36" s="32">
        <f t="shared" si="5"/>
        <v>245221.33</v>
      </c>
      <c r="H36" s="21">
        <v>213098.77</v>
      </c>
      <c r="I36" s="21">
        <f t="shared" si="3"/>
        <v>113.29104024848256</v>
      </c>
      <c r="J36" s="21">
        <v>173279.42</v>
      </c>
      <c r="K36" s="21">
        <f t="shared" si="6"/>
        <v>92.121628601862483</v>
      </c>
      <c r="L36" s="21">
        <f t="shared" si="0"/>
        <v>40077.06</v>
      </c>
      <c r="M36" s="21">
        <v>7954.5</v>
      </c>
      <c r="N36" s="43">
        <f t="shared" si="1"/>
        <v>32122.559999999998</v>
      </c>
      <c r="O36" s="42">
        <f t="shared" si="2"/>
        <v>188098.52</v>
      </c>
      <c r="P36" s="49">
        <v>0</v>
      </c>
      <c r="Q36" s="50">
        <v>0</v>
      </c>
      <c r="R36" s="49">
        <v>0</v>
      </c>
      <c r="S36" s="39"/>
    </row>
    <row r="37" spans="1:19" x14ac:dyDescent="0.2">
      <c r="A37" s="16" t="s">
        <v>82</v>
      </c>
      <c r="B37" s="25" t="s">
        <v>25</v>
      </c>
      <c r="C37" s="16">
        <v>16108.27</v>
      </c>
      <c r="D37" s="16"/>
      <c r="E37" s="32">
        <v>102050.34</v>
      </c>
      <c r="F37" s="32">
        <v>1067.6099999999999</v>
      </c>
      <c r="G37" s="32">
        <f t="shared" si="5"/>
        <v>119226.22</v>
      </c>
      <c r="H37" s="21">
        <v>103321.65</v>
      </c>
      <c r="I37" s="21">
        <f t="shared" si="3"/>
        <v>100.19754077733313</v>
      </c>
      <c r="J37" s="21">
        <v>93853.47</v>
      </c>
      <c r="K37" s="21">
        <f t="shared" si="6"/>
        <v>91.015647615182431</v>
      </c>
      <c r="L37" s="21">
        <f t="shared" si="0"/>
        <v>16053.400000000007</v>
      </c>
      <c r="M37" s="21">
        <v>148.83000000000001</v>
      </c>
      <c r="N37" s="43">
        <f t="shared" si="1"/>
        <v>15904.570000000007</v>
      </c>
      <c r="O37" s="32">
        <f t="shared" si="2"/>
        <v>103117.95</v>
      </c>
      <c r="P37" s="48"/>
      <c r="Q37" s="48"/>
      <c r="R37" s="48"/>
      <c r="S37" s="39"/>
    </row>
    <row r="38" spans="1:19" x14ac:dyDescent="0.2">
      <c r="A38" s="16" t="s">
        <v>83</v>
      </c>
      <c r="B38" s="16" t="s">
        <v>65</v>
      </c>
      <c r="C38" s="16">
        <v>0</v>
      </c>
      <c r="D38" s="16"/>
      <c r="E38" s="32">
        <v>0</v>
      </c>
      <c r="F38" s="32">
        <v>0</v>
      </c>
      <c r="G38" s="32">
        <f t="shared" si="5"/>
        <v>0</v>
      </c>
      <c r="H38" s="21">
        <v>0</v>
      </c>
      <c r="I38" s="21" t="e">
        <f t="shared" si="3"/>
        <v>#DIV/0!</v>
      </c>
      <c r="J38" s="21">
        <v>0</v>
      </c>
      <c r="K38" s="21" t="e">
        <f t="shared" si="6"/>
        <v>#DIV/0!</v>
      </c>
      <c r="L38" s="21">
        <f t="shared" si="0"/>
        <v>0</v>
      </c>
      <c r="M38" s="21"/>
      <c r="N38" s="43">
        <f t="shared" si="1"/>
        <v>0</v>
      </c>
      <c r="O38" s="32">
        <f t="shared" si="2"/>
        <v>0</v>
      </c>
      <c r="P38" s="48"/>
      <c r="Q38" s="48"/>
      <c r="R38" s="48"/>
      <c r="S38" s="39"/>
    </row>
    <row r="39" spans="1:19" x14ac:dyDescent="0.2">
      <c r="A39" s="16" t="s">
        <v>84</v>
      </c>
      <c r="B39" s="16" t="s">
        <v>26</v>
      </c>
      <c r="C39" s="16">
        <v>0</v>
      </c>
      <c r="D39" s="16"/>
      <c r="E39" s="32">
        <v>0</v>
      </c>
      <c r="F39" s="32">
        <v>0</v>
      </c>
      <c r="G39" s="32">
        <f t="shared" si="5"/>
        <v>0</v>
      </c>
      <c r="H39" s="21">
        <v>0</v>
      </c>
      <c r="I39" s="21">
        <v>0</v>
      </c>
      <c r="J39" s="21">
        <v>0</v>
      </c>
      <c r="K39" s="21">
        <v>0</v>
      </c>
      <c r="L39" s="21">
        <f t="shared" si="0"/>
        <v>0</v>
      </c>
      <c r="M39" s="21"/>
      <c r="N39" s="43">
        <f t="shared" si="1"/>
        <v>0</v>
      </c>
      <c r="O39" s="32">
        <f t="shared" si="2"/>
        <v>0</v>
      </c>
      <c r="P39" s="48"/>
      <c r="Q39" s="48"/>
      <c r="R39" s="48"/>
      <c r="S39" s="39"/>
    </row>
    <row r="40" spans="1:19" x14ac:dyDescent="0.2">
      <c r="A40" s="16" t="s">
        <v>85</v>
      </c>
      <c r="B40" s="16" t="s">
        <v>66</v>
      </c>
      <c r="C40" s="16">
        <v>0</v>
      </c>
      <c r="D40" s="16"/>
      <c r="E40" s="32">
        <v>0</v>
      </c>
      <c r="F40" s="32">
        <v>0</v>
      </c>
      <c r="G40" s="32">
        <f t="shared" si="5"/>
        <v>0</v>
      </c>
      <c r="H40" s="21">
        <v>0</v>
      </c>
      <c r="I40" s="21" t="e">
        <f t="shared" si="3"/>
        <v>#DIV/0!</v>
      </c>
      <c r="J40" s="21">
        <v>0</v>
      </c>
      <c r="K40" s="21" t="e">
        <f t="shared" si="6"/>
        <v>#DIV/0!</v>
      </c>
      <c r="L40" s="21">
        <f t="shared" si="0"/>
        <v>0</v>
      </c>
      <c r="M40" s="21"/>
      <c r="N40" s="43">
        <f t="shared" si="1"/>
        <v>0</v>
      </c>
      <c r="O40" s="32">
        <f t="shared" si="2"/>
        <v>0</v>
      </c>
      <c r="P40" s="48"/>
      <c r="Q40" s="48"/>
      <c r="R40" s="48"/>
      <c r="S40" s="39"/>
    </row>
    <row r="41" spans="1:19" x14ac:dyDescent="0.2">
      <c r="A41" s="16" t="s">
        <v>86</v>
      </c>
      <c r="B41" s="16" t="s">
        <v>27</v>
      </c>
      <c r="C41" s="16">
        <v>0</v>
      </c>
      <c r="D41" s="16"/>
      <c r="E41" s="32">
        <v>2594381.7200000002</v>
      </c>
      <c r="F41" s="32">
        <v>0</v>
      </c>
      <c r="G41" s="32">
        <f t="shared" si="5"/>
        <v>2594381.7200000002</v>
      </c>
      <c r="H41" s="21">
        <v>2586563.41</v>
      </c>
      <c r="I41" s="21">
        <f t="shared" si="3"/>
        <v>99.698644577252111</v>
      </c>
      <c r="J41" s="21">
        <v>2586563.41</v>
      </c>
      <c r="K41" s="21">
        <f t="shared" si="6"/>
        <v>99.698644577252111</v>
      </c>
      <c r="L41" s="21">
        <f t="shared" si="0"/>
        <v>7818.3100000000559</v>
      </c>
      <c r="M41" s="21"/>
      <c r="N41" s="43">
        <f t="shared" si="1"/>
        <v>7818.3100000000559</v>
      </c>
      <c r="O41" s="32">
        <f t="shared" si="2"/>
        <v>2594381.7200000002</v>
      </c>
      <c r="P41" s="48"/>
      <c r="Q41" s="48"/>
      <c r="R41" s="48"/>
      <c r="S41" s="39"/>
    </row>
    <row r="42" spans="1:19" x14ac:dyDescent="0.2">
      <c r="A42" s="16" t="s">
        <v>87</v>
      </c>
      <c r="B42" s="16" t="s">
        <v>75</v>
      </c>
      <c r="C42" s="16">
        <v>0</v>
      </c>
      <c r="D42" s="16"/>
      <c r="E42" s="32">
        <v>0</v>
      </c>
      <c r="F42" s="32">
        <v>0</v>
      </c>
      <c r="G42" s="32">
        <f t="shared" si="5"/>
        <v>0</v>
      </c>
      <c r="H42" s="21">
        <v>0</v>
      </c>
      <c r="I42" s="21" t="e">
        <f t="shared" si="3"/>
        <v>#DIV/0!</v>
      </c>
      <c r="J42" s="21">
        <v>0</v>
      </c>
      <c r="K42" s="21" t="e">
        <f t="shared" si="6"/>
        <v>#DIV/0!</v>
      </c>
      <c r="L42" s="21">
        <f t="shared" si="0"/>
        <v>0</v>
      </c>
      <c r="M42" s="21"/>
      <c r="N42" s="43">
        <f t="shared" si="1"/>
        <v>0</v>
      </c>
      <c r="O42" s="32">
        <f t="shared" si="2"/>
        <v>0</v>
      </c>
      <c r="P42" s="48"/>
      <c r="Q42" s="48"/>
      <c r="R42" s="48"/>
      <c r="S42" s="39"/>
    </row>
    <row r="43" spans="1:19" x14ac:dyDescent="0.2">
      <c r="A43" s="16" t="s">
        <v>88</v>
      </c>
      <c r="B43" s="16" t="s">
        <v>67</v>
      </c>
      <c r="C43" s="16">
        <v>0</v>
      </c>
      <c r="D43" s="16"/>
      <c r="E43" s="32">
        <v>7459046.8499999996</v>
      </c>
      <c r="F43" s="32">
        <v>0</v>
      </c>
      <c r="G43" s="32">
        <f t="shared" si="5"/>
        <v>7459046.8499999996</v>
      </c>
      <c r="H43" s="21">
        <v>7459046.8099999996</v>
      </c>
      <c r="I43" s="21">
        <f t="shared" si="3"/>
        <v>99.999999463738448</v>
      </c>
      <c r="J43" s="21">
        <v>7459046.8099999996</v>
      </c>
      <c r="K43" s="21">
        <f t="shared" si="6"/>
        <v>99.999999463738448</v>
      </c>
      <c r="L43" s="21">
        <f t="shared" si="0"/>
        <v>4.0000000037252903E-2</v>
      </c>
      <c r="M43" s="21">
        <v>0</v>
      </c>
      <c r="N43" s="43">
        <f t="shared" si="1"/>
        <v>4.0000000037252903E-2</v>
      </c>
      <c r="O43" s="32">
        <f t="shared" si="2"/>
        <v>7459046.8499999996</v>
      </c>
      <c r="P43" s="48"/>
      <c r="Q43" s="48"/>
      <c r="R43" s="48"/>
      <c r="S43" s="39"/>
    </row>
    <row r="44" spans="1:19" x14ac:dyDescent="0.2">
      <c r="A44" s="16" t="s">
        <v>89</v>
      </c>
      <c r="B44" s="16" t="s">
        <v>68</v>
      </c>
      <c r="C44" s="16">
        <v>0</v>
      </c>
      <c r="D44" s="16"/>
      <c r="E44" s="32">
        <v>3885621.96</v>
      </c>
      <c r="F44" s="32">
        <v>0</v>
      </c>
      <c r="G44" s="32">
        <f t="shared" si="5"/>
        <v>3885621.96</v>
      </c>
      <c r="H44" s="21">
        <v>3885621.96</v>
      </c>
      <c r="I44" s="21">
        <f t="shared" si="3"/>
        <v>100</v>
      </c>
      <c r="J44" s="21">
        <v>3885621.96</v>
      </c>
      <c r="K44" s="21">
        <f t="shared" si="6"/>
        <v>100</v>
      </c>
      <c r="L44" s="21">
        <f t="shared" si="0"/>
        <v>0</v>
      </c>
      <c r="M44" s="21"/>
      <c r="N44" s="43">
        <f t="shared" si="1"/>
        <v>0</v>
      </c>
      <c r="O44" s="32">
        <f t="shared" si="2"/>
        <v>3885621.96</v>
      </c>
      <c r="P44" s="48"/>
      <c r="Q44" s="48"/>
      <c r="R44" s="48"/>
      <c r="S44" s="39"/>
    </row>
    <row r="45" spans="1:19" ht="12" thickBot="1" x14ac:dyDescent="0.25">
      <c r="A45" s="16" t="s">
        <v>91</v>
      </c>
      <c r="B45" s="16" t="s">
        <v>76</v>
      </c>
      <c r="C45" s="16">
        <v>0</v>
      </c>
      <c r="D45" s="16"/>
      <c r="E45" s="32">
        <v>39424.589999999997</v>
      </c>
      <c r="F45" s="32">
        <v>0</v>
      </c>
      <c r="G45" s="32">
        <f t="shared" si="5"/>
        <v>39424.589999999997</v>
      </c>
      <c r="H45" s="21">
        <v>39424.589999999997</v>
      </c>
      <c r="I45" s="21">
        <f t="shared" si="3"/>
        <v>100</v>
      </c>
      <c r="J45" s="21">
        <v>39424.589999999997</v>
      </c>
      <c r="K45" s="21">
        <f t="shared" si="6"/>
        <v>100</v>
      </c>
      <c r="L45" s="21">
        <f t="shared" si="0"/>
        <v>0</v>
      </c>
      <c r="M45" s="21"/>
      <c r="N45" s="43">
        <f t="shared" si="1"/>
        <v>0</v>
      </c>
      <c r="O45" s="32">
        <f t="shared" si="2"/>
        <v>39424.589999999997</v>
      </c>
      <c r="P45" s="48"/>
      <c r="Q45" s="48"/>
      <c r="R45" s="48"/>
      <c r="S45" s="39"/>
    </row>
    <row r="46" spans="1:19" ht="12" thickBot="1" x14ac:dyDescent="0.25">
      <c r="A46" s="4"/>
      <c r="B46" s="19" t="s">
        <v>28</v>
      </c>
      <c r="C46" s="22">
        <f t="shared" ref="C46:D46" si="7">C11+C12+C13+C15+C21+C22+C23+C24+C25+C26+C28+C29+C30+C31+C32+C33+C34+C35+C36+C37+C38+C39+C42+C40+C43+C44+C27+C41</f>
        <v>8099740.7499999991</v>
      </c>
      <c r="D46" s="22">
        <f t="shared" si="7"/>
        <v>27.61</v>
      </c>
      <c r="E46" s="38">
        <f>E11+E12+E13+E15+E21+E22+E23+E24+E25+E26+E28+E29+E30+E31+E32+E33+E34+E35+E36+E37+E38+E39+E42+E40+E43+E44+E27+E41+E45</f>
        <v>37552043.079999998</v>
      </c>
      <c r="F46" s="38">
        <f>F11+F12+F13+F15+F21+F22+F23+F24+F25+F26+F28+F29+F30+F31+F32+F33+F34+F35+F36+F37+F38+F39+F42+F40+F43+F44+F27+F41+F45</f>
        <v>384851.60000000003</v>
      </c>
      <c r="G46" s="38">
        <f>G11+G12+G13+G15+G21+G22+G23+G24+G25+G26+G28+G29+G30+G31+G32+G33+G34+G35+G36+G37+G38+G39+G42+G40+G43+G44+G27+G41+G45</f>
        <v>46036663.040000007</v>
      </c>
      <c r="H46" s="38">
        <f>H11+H12+H13+H15+H21+H22+H23+H24+H25+H26+H28+H29+H30+H31+H32+H33+H34+H35+H36+H37+H38+H39+H42+H40+H43+H44+H27+H41+H45</f>
        <v>39328503.799999997</v>
      </c>
      <c r="I46" s="44">
        <f t="shared" si="3"/>
        <v>103.66822095413531</v>
      </c>
      <c r="J46" s="38">
        <f>J11+J12+J13+J15+J21+J22+J23+J24+J25+J26+J28+J29+J30+J31+J32+J33+J34+J35+J36+J37+J38+J39+J42+J40+J43+J44+J27+J41+J45</f>
        <v>35964113.920000002</v>
      </c>
      <c r="K46" s="44">
        <f t="shared" si="6"/>
        <v>94.799835946931026</v>
      </c>
      <c r="L46" s="38">
        <f>L11+L12+L13+L15+L21+L22+L23+L24+L25+L26+L28+L29+L30+L31+L32+L33+L34+L35+L36+L37+L38+L39+L42+L40+L43+L44+L27+L41+L45</f>
        <v>6985215.9300000016</v>
      </c>
      <c r="M46" s="38">
        <f>M11+M12+M13+M15+M21+M22+M23+M24+M25+M26+M28+M29+M30+M31+M32+M33+M34+M35+M36+M37+M38+M39+M42+M40+M43+M44+M27+M41+M45</f>
        <v>277056.69000000006</v>
      </c>
      <c r="N46" s="44">
        <f>N11+N12+N13+N15+N21+N22+N23+N24+N25+N26+N28+N29+N30+N31+N32+N33+N34+N35+N36+N37+N38+N39+N42+N40+N43+N44+N27+N41+N45</f>
        <v>6708159.2400000002</v>
      </c>
      <c r="O46" s="32">
        <f t="shared" si="2"/>
        <v>37936894.68</v>
      </c>
      <c r="P46" s="38">
        <f t="shared" ref="P46:R46" si="8">P11+P12+P13+P15+P21+P22+P23+P24+P25+P26+P28+P29+P30+P31+P32+P33+P34+P35+P36+P37+P38+P39+P42+P40+P43+P44+P27+P41+P45</f>
        <v>0</v>
      </c>
      <c r="Q46" s="38">
        <f t="shared" si="8"/>
        <v>0</v>
      </c>
      <c r="R46" s="38">
        <f t="shared" si="8"/>
        <v>0</v>
      </c>
      <c r="S46" s="39"/>
    </row>
    <row r="47" spans="1:19" x14ac:dyDescent="0.2">
      <c r="A47" s="2"/>
      <c r="B47" s="2"/>
      <c r="C47" s="2"/>
      <c r="D47" s="2"/>
      <c r="G47" s="18"/>
      <c r="J47" s="39"/>
      <c r="K47" s="39"/>
      <c r="P47" s="39"/>
      <c r="Q47" s="39"/>
      <c r="R47" s="39"/>
      <c r="S47" s="39"/>
    </row>
    <row r="48" spans="1:19" x14ac:dyDescent="0.2">
      <c r="A48" s="2"/>
      <c r="B48" s="34" t="s">
        <v>97</v>
      </c>
      <c r="C48" s="37" t="s">
        <v>93</v>
      </c>
      <c r="D48" s="37"/>
      <c r="I48" s="2"/>
      <c r="J48" s="40"/>
      <c r="K48" s="41"/>
    </row>
    <row r="49" spans="1:4" x14ac:dyDescent="0.2">
      <c r="A49" s="2"/>
      <c r="B49" s="2"/>
      <c r="C49" s="2"/>
      <c r="D49" s="2"/>
    </row>
    <row r="50" spans="1:4" x14ac:dyDescent="0.2">
      <c r="A50" s="2"/>
      <c r="B50" s="2"/>
      <c r="C50" s="2"/>
      <c r="D50" s="2"/>
    </row>
    <row r="51" spans="1:4" x14ac:dyDescent="0.2">
      <c r="A51" s="2"/>
      <c r="B51" s="2"/>
      <c r="C51" s="2"/>
      <c r="D51" s="2"/>
    </row>
    <row r="52" spans="1:4" x14ac:dyDescent="0.2">
      <c r="A52" s="2"/>
      <c r="B52" s="2"/>
      <c r="C52" s="2"/>
      <c r="D52" s="2"/>
    </row>
  </sheetData>
  <pageMargins left="0.37" right="0.54" top="1" bottom="1" header="0.5" footer="0.5"/>
  <pageSetup paperSize="9" scale="8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B0DE59BABEB64D8F5749ABD17C31D7" ma:contentTypeVersion="2" ma:contentTypeDescription="Create a new document." ma:contentTypeScope="" ma:versionID="28003f8cb4dfd897510937b36625f117">
  <xsd:schema xmlns:xsd="http://www.w3.org/2001/XMLSchema" xmlns:xs="http://www.w3.org/2001/XMLSchema" xmlns:p="http://schemas.microsoft.com/office/2006/metadata/properties" xmlns:ns3="b2782171-43b3-4c7c-89c1-2ff2b308ee26" targetNamespace="http://schemas.microsoft.com/office/2006/metadata/properties" ma:root="true" ma:fieldsID="f94c1ab38afe0285c89de3b13588c43f" ns3:_="">
    <xsd:import namespace="b2782171-43b3-4c7c-89c1-2ff2b308ee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782171-43b3-4c7c-89c1-2ff2b308ee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F36545-C174-43CD-BF13-795A424CB6B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2782171-43b3-4c7c-89c1-2ff2b308ee2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5B0EFF-D5D7-4B61-9039-B4C8F9607E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782171-43b3-4c7c-89c1-2ff2b308ee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4FCC1E-D22F-4135-B88F-4692D2F11C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30.06.2021</vt:lpstr>
      <vt:lpstr>31.12.2020.</vt:lpstr>
      <vt:lpstr>30.06.2020.</vt:lpstr>
      <vt:lpstr>31.12.2019.</vt:lpstr>
      <vt:lpstr>30.06.2019.</vt:lpstr>
      <vt:lpstr>2018</vt:lpstr>
      <vt:lpstr>30.06.2018</vt:lpstr>
      <vt:lpstr>2017</vt:lpstr>
      <vt:lpstr>2016</vt:lpstr>
      <vt:lpstr>list 4</vt:lpstr>
      <vt:lpstr>List3</vt:lpstr>
      <vt:lpstr>Sheet1</vt:lpstr>
      <vt:lpstr>'2016'!Print_Area</vt:lpstr>
      <vt:lpstr>'2017'!Print_Area</vt:lpstr>
      <vt:lpstr>'30.06.2018'!Print_Area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Dinka Pejnović</cp:lastModifiedBy>
  <cp:lastPrinted>2021-07-09T13:43:41Z</cp:lastPrinted>
  <dcterms:created xsi:type="dcterms:W3CDTF">2008-02-22T09:42:51Z</dcterms:created>
  <dcterms:modified xsi:type="dcterms:W3CDTF">2021-07-09T13:44:51Z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0x010100A6B0DE59BABEB64D8F5749ABD17C31D7</vt:lpwstr>
  </property>
</Properties>
</file>