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O:\NANOVO KOPIRANO SA STAROG SERVERA\A ZAJEDNIČKA IZVJEŠĆA\Financijski izvještaj Grada 01.01. - 30.09.2022\"/>
    </mc:Choice>
  </mc:AlternateContent>
  <xr:revisionPtr revIDLastSave="0" documentId="8_{9290C03C-6A6E-4033-9EDC-FDA368D7ED9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E284" i="9" s="1"/>
  <c r="B284" i="9" s="1"/>
  <c r="F284" i="9"/>
  <c r="H283" i="9"/>
  <c r="G283" i="9"/>
  <c r="E283" i="9" s="1"/>
  <c r="B283" i="9" s="1"/>
  <c r="F283" i="9"/>
  <c r="F282" i="9"/>
  <c r="H281" i="9"/>
  <c r="G281" i="9"/>
  <c r="F281" i="9"/>
  <c r="E281" i="9"/>
  <c r="B281" i="9"/>
  <c r="H280" i="9"/>
  <c r="G280" i="9"/>
  <c r="F280" i="9"/>
  <c r="E280" i="9"/>
  <c r="B280" i="9"/>
  <c r="H279" i="9"/>
  <c r="G279" i="9"/>
  <c r="F279" i="9"/>
  <c r="E279" i="9"/>
  <c r="B279" i="9"/>
  <c r="F278" i="9"/>
  <c r="F277" i="9"/>
  <c r="F276" i="9"/>
  <c r="F275" i="9"/>
  <c r="L274" i="9"/>
  <c r="F274" i="9" s="1"/>
  <c r="H274" i="9"/>
  <c r="I273" i="9"/>
  <c r="H273" i="9"/>
  <c r="E273" i="9" s="1"/>
  <c r="B273" i="9" s="1"/>
  <c r="F273" i="9"/>
  <c r="E272" i="9"/>
  <c r="M271" i="9"/>
  <c r="L271" i="9"/>
  <c r="E271" i="9"/>
  <c r="M270" i="9"/>
  <c r="L270" i="9"/>
  <c r="E270" i="9"/>
  <c r="M269" i="9"/>
  <c r="L269" i="9"/>
  <c r="E269" i="9"/>
  <c r="M268" i="9"/>
  <c r="L268" i="9"/>
  <c r="E268" i="9"/>
  <c r="M267" i="9"/>
  <c r="L267" i="9"/>
  <c r="E267" i="9"/>
  <c r="M266" i="9"/>
  <c r="L266" i="9"/>
  <c r="E266" i="9"/>
  <c r="M265" i="9"/>
  <c r="L265" i="9"/>
  <c r="E265" i="9"/>
  <c r="M264" i="9"/>
  <c r="L264" i="9"/>
  <c r="F264" i="9" s="1"/>
  <c r="B264" i="9" s="1"/>
  <c r="E264" i="9"/>
  <c r="M263" i="9"/>
  <c r="L263" i="9"/>
  <c r="E263" i="9"/>
  <c r="M262" i="9"/>
  <c r="L262" i="9"/>
  <c r="E262" i="9"/>
  <c r="M261" i="9"/>
  <c r="L261" i="9"/>
  <c r="E261" i="9"/>
  <c r="M260" i="9"/>
  <c r="L260" i="9"/>
  <c r="E260" i="9"/>
  <c r="M259" i="9"/>
  <c r="L259" i="9"/>
  <c r="F259" i="9" s="1"/>
  <c r="B259" i="9" s="1"/>
  <c r="E259" i="9"/>
  <c r="M258" i="9"/>
  <c r="L258" i="9"/>
  <c r="F258" i="9"/>
  <c r="B258" i="9" s="1"/>
  <c r="E258" i="9"/>
  <c r="M257" i="9"/>
  <c r="L257" i="9"/>
  <c r="E257" i="9"/>
  <c r="M256" i="9"/>
  <c r="L256" i="9"/>
  <c r="E256" i="9"/>
  <c r="M255" i="9"/>
  <c r="L255" i="9"/>
  <c r="E255" i="9"/>
  <c r="M254" i="9"/>
  <c r="L254" i="9"/>
  <c r="E254" i="9"/>
  <c r="M253" i="9"/>
  <c r="L253" i="9"/>
  <c r="E253" i="9"/>
  <c r="M252" i="9"/>
  <c r="L252" i="9"/>
  <c r="F252" i="9" s="1"/>
  <c r="B252" i="9" s="1"/>
  <c r="E252" i="9"/>
  <c r="M251" i="9"/>
  <c r="L251" i="9"/>
  <c r="E251" i="9"/>
  <c r="M250" i="9"/>
  <c r="L250" i="9"/>
  <c r="E250" i="9"/>
  <c r="M249" i="9"/>
  <c r="L249" i="9"/>
  <c r="E249" i="9"/>
  <c r="M248" i="9"/>
  <c r="L248" i="9"/>
  <c r="E248" i="9"/>
  <c r="M247" i="9"/>
  <c r="L247" i="9"/>
  <c r="E247" i="9"/>
  <c r="M246" i="9"/>
  <c r="F246" i="9" s="1"/>
  <c r="B246" i="9" s="1"/>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F236" i="9" s="1"/>
  <c r="B236" i="9" s="1"/>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E153" i="9" s="1"/>
  <c r="B153" i="9" s="1"/>
  <c r="F153" i="9"/>
  <c r="H152" i="9"/>
  <c r="G152" i="9"/>
  <c r="F152" i="9"/>
  <c r="H151" i="9"/>
  <c r="G151" i="9"/>
  <c r="F151" i="9"/>
  <c r="H150" i="9"/>
  <c r="G150" i="9"/>
  <c r="F150" i="9"/>
  <c r="H149" i="9"/>
  <c r="E149" i="9" s="1"/>
  <c r="B149" i="9" s="1"/>
  <c r="G149" i="9"/>
  <c r="F149" i="9"/>
  <c r="H148" i="9"/>
  <c r="G148" i="9"/>
  <c r="F148" i="9"/>
  <c r="H147" i="9"/>
  <c r="G147" i="9"/>
  <c r="E147" i="9" s="1"/>
  <c r="B147" i="9" s="1"/>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E133" i="9" s="1"/>
  <c r="B133" i="9" s="1"/>
  <c r="F133" i="9"/>
  <c r="H132" i="9"/>
  <c r="G132" i="9"/>
  <c r="F132" i="9"/>
  <c r="H131" i="9"/>
  <c r="G131" i="9"/>
  <c r="F131" i="9"/>
  <c r="H130" i="9"/>
  <c r="G130" i="9"/>
  <c r="F130" i="9"/>
  <c r="H129" i="9"/>
  <c r="G129" i="9"/>
  <c r="F129" i="9"/>
  <c r="H128" i="9"/>
  <c r="G128" i="9"/>
  <c r="E128" i="9" s="1"/>
  <c r="B128" i="9" s="1"/>
  <c r="F128" i="9"/>
  <c r="H127" i="9"/>
  <c r="G127" i="9"/>
  <c r="F127" i="9"/>
  <c r="H126" i="9"/>
  <c r="G126" i="9"/>
  <c r="F126" i="9"/>
  <c r="H125" i="9"/>
  <c r="G125" i="9"/>
  <c r="F125" i="9"/>
  <c r="H124" i="9"/>
  <c r="G124" i="9"/>
  <c r="F124" i="9"/>
  <c r="H123" i="9"/>
  <c r="E123" i="9" s="1"/>
  <c r="B123" i="9" s="1"/>
  <c r="G123" i="9"/>
  <c r="F123" i="9"/>
  <c r="H122" i="9"/>
  <c r="G122" i="9"/>
  <c r="E122" i="9" s="1"/>
  <c r="B122" i="9" s="1"/>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E102" i="9" s="1"/>
  <c r="B102" i="9" s="1"/>
  <c r="G102" i="9"/>
  <c r="F102" i="9"/>
  <c r="H101" i="9"/>
  <c r="G101" i="9"/>
  <c r="F101" i="9"/>
  <c r="H100" i="9"/>
  <c r="G100" i="9"/>
  <c r="F100" i="9"/>
  <c r="H99" i="9"/>
  <c r="G99" i="9"/>
  <c r="F99" i="9"/>
  <c r="H98" i="9"/>
  <c r="G98" i="9"/>
  <c r="E98" i="9" s="1"/>
  <c r="B98" i="9" s="1"/>
  <c r="F98" i="9"/>
  <c r="H97" i="9"/>
  <c r="G97" i="9"/>
  <c r="F97" i="9"/>
  <c r="H96" i="9"/>
  <c r="G96" i="9"/>
  <c r="E96" i="9" s="1"/>
  <c r="B96" i="9" s="1"/>
  <c r="F96" i="9"/>
  <c r="H95" i="9"/>
  <c r="G95" i="9"/>
  <c r="F95" i="9"/>
  <c r="E95" i="9"/>
  <c r="B95" i="9" s="1"/>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F70" i="9"/>
  <c r="H69" i="9"/>
  <c r="G69" i="9"/>
  <c r="E69" i="9" s="1"/>
  <c r="B69" i="9" s="1"/>
  <c r="F69" i="9"/>
  <c r="H68" i="9"/>
  <c r="G68" i="9"/>
  <c r="F68" i="9"/>
  <c r="H67" i="9"/>
  <c r="G67" i="9"/>
  <c r="E67" i="9" s="1"/>
  <c r="B67" i="9" s="1"/>
  <c r="F67" i="9"/>
  <c r="H66" i="9"/>
  <c r="G66" i="9"/>
  <c r="F66" i="9"/>
  <c r="H65" i="9"/>
  <c r="G65" i="9"/>
  <c r="F65" i="9"/>
  <c r="H64" i="9"/>
  <c r="G64" i="9"/>
  <c r="F64" i="9"/>
  <c r="H63" i="9"/>
  <c r="G63" i="9"/>
  <c r="F63" i="9"/>
  <c r="H62" i="9"/>
  <c r="G62" i="9"/>
  <c r="F62" i="9"/>
  <c r="H61" i="9"/>
  <c r="G61" i="9"/>
  <c r="F61" i="9"/>
  <c r="H60" i="9"/>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H49" i="9"/>
  <c r="G49" i="9"/>
  <c r="F49" i="9"/>
  <c r="E49" i="9"/>
  <c r="B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F36" i="9"/>
  <c r="H35" i="9"/>
  <c r="G35" i="9"/>
  <c r="F35" i="9"/>
  <c r="H34" i="9"/>
  <c r="G34" i="9"/>
  <c r="F34" i="9"/>
  <c r="H33" i="9"/>
  <c r="G33" i="9"/>
  <c r="F33" i="9"/>
  <c r="H32" i="9"/>
  <c r="G32" i="9"/>
  <c r="F32" i="9"/>
  <c r="H31" i="9"/>
  <c r="G31" i="9"/>
  <c r="F31" i="9"/>
  <c r="H30" i="9"/>
  <c r="G30" i="9"/>
  <c r="E30" i="9" s="1"/>
  <c r="B30" i="9" s="1"/>
  <c r="F30" i="9"/>
  <c r="H29" i="9"/>
  <c r="E29" i="9" s="1"/>
  <c r="B29" i="9" s="1"/>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D95" i="8"/>
  <c r="C1570" i="1" s="1"/>
  <c r="D90" i="8"/>
  <c r="D85" i="8"/>
  <c r="D80" i="8"/>
  <c r="D75" i="8"/>
  <c r="D70" i="8"/>
  <c r="D65" i="8"/>
  <c r="D60" i="8"/>
  <c r="D55" i="8"/>
  <c r="C1530" i="1" s="1"/>
  <c r="D50" i="8"/>
  <c r="D44" i="8"/>
  <c r="C1519" i="1" s="1"/>
  <c r="D36" i="8"/>
  <c r="C1511" i="1" s="1"/>
  <c r="D26" i="8"/>
  <c r="D18" i="8"/>
  <c r="D8"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26" i="1" s="1"/>
  <c r="D632" i="4"/>
  <c r="F632" i="4" s="1"/>
  <c r="F631" i="4"/>
  <c r="F630" i="4"/>
  <c r="E629" i="4"/>
  <c r="D629" i="4"/>
  <c r="F629" i="4" s="1"/>
  <c r="F628" i="4"/>
  <c r="F627" i="4"/>
  <c r="E626" i="4"/>
  <c r="D620" i="1" s="1"/>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599" i="1" s="1"/>
  <c r="D605" i="4"/>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E580" i="4" s="1"/>
  <c r="D574"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61" i="1" s="1"/>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F418" i="4" s="1"/>
  <c r="E417" i="4"/>
  <c r="D417" i="4"/>
  <c r="E416" i="4"/>
  <c r="E643" i="4" s="1"/>
  <c r="D637" i="1" s="1"/>
  <c r="D416" i="4"/>
  <c r="C411" i="1" s="1"/>
  <c r="F411" i="4"/>
  <c r="F410" i="4"/>
  <c r="F409" i="4"/>
  <c r="F406" i="4"/>
  <c r="F405" i="4"/>
  <c r="F404" i="4"/>
  <c r="F403" i="4"/>
  <c r="E402" i="4"/>
  <c r="D397" i="1" s="1"/>
  <c r="D402" i="4"/>
  <c r="F401" i="4"/>
  <c r="E400" i="4"/>
  <c r="D400" i="4"/>
  <c r="F400" i="4" s="1"/>
  <c r="F399" i="4"/>
  <c r="F398" i="4"/>
  <c r="E397" i="4"/>
  <c r="D397" i="4"/>
  <c r="F397" i="4" s="1"/>
  <c r="E396" i="4"/>
  <c r="D391" i="1"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E351" i="4" s="1"/>
  <c r="D356" i="4"/>
  <c r="F356" i="4" s="1"/>
  <c r="F355" i="4"/>
  <c r="F354" i="4"/>
  <c r="F353" i="4"/>
  <c r="E352" i="4"/>
  <c r="D352" i="4"/>
  <c r="F352" i="4" s="1"/>
  <c r="F349" i="4"/>
  <c r="E348" i="4"/>
  <c r="D343" i="1" s="1"/>
  <c r="D348" i="4"/>
  <c r="F348" i="4" s="1"/>
  <c r="F347" i="4"/>
  <c r="F346" i="4"/>
  <c r="E345" i="4"/>
  <c r="D345" i="4"/>
  <c r="F345" i="4" s="1"/>
  <c r="E344"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D294" i="1"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7" i="4"/>
  <c r="F266" i="4"/>
  <c r="F265" i="4"/>
  <c r="E264" i="4"/>
  <c r="D264" i="4"/>
  <c r="F264" i="4" s="1"/>
  <c r="F262" i="4"/>
  <c r="F261" i="4"/>
  <c r="F260" i="4"/>
  <c r="E259" i="4"/>
  <c r="D255" i="1" s="1"/>
  <c r="D259" i="4"/>
  <c r="D252"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C236" i="1"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F134" i="4" s="1"/>
  <c r="F132" i="4"/>
  <c r="F131" i="4"/>
  <c r="F130" i="4"/>
  <c r="F129" i="4"/>
  <c r="E128" i="4"/>
  <c r="D124" i="1" s="1"/>
  <c r="D128" i="4"/>
  <c r="F127" i="4"/>
  <c r="F126" i="4"/>
  <c r="E125" i="4"/>
  <c r="D125" i="4"/>
  <c r="F125" i="4" s="1"/>
  <c r="F123" i="4"/>
  <c r="F122" i="4"/>
  <c r="F121" i="4"/>
  <c r="E120" i="4"/>
  <c r="D116" i="1" s="1"/>
  <c r="D120" i="4"/>
  <c r="F120" i="4" s="1"/>
  <c r="F119" i="4"/>
  <c r="F118" i="4"/>
  <c r="F117" i="4"/>
  <c r="F116" i="4"/>
  <c r="F115" i="4"/>
  <c r="F114" i="4"/>
  <c r="F113" i="4"/>
  <c r="E112" i="4"/>
  <c r="D108" i="1" s="1"/>
  <c r="D112" i="4"/>
  <c r="C108" i="1"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3" i="4"/>
  <c r="F72" i="4"/>
  <c r="E71" i="4"/>
  <c r="D67" i="1" s="1"/>
  <c r="D71" i="4"/>
  <c r="F71" i="4" s="1"/>
  <c r="F70" i="4"/>
  <c r="F69" i="4"/>
  <c r="E68" i="4"/>
  <c r="D64" i="1" s="1"/>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G17" i="3"/>
  <c r="B17" i="3"/>
  <c r="G16" i="3"/>
  <c r="B16" i="3"/>
  <c r="H10" i="3" a="1"/>
  <c r="H10" i="3"/>
  <c r="L3" i="9" s="1"/>
  <c r="C1580" i="1"/>
  <c r="C1579" i="1"/>
  <c r="C1578" i="1"/>
  <c r="C1577" i="1"/>
  <c r="C1575" i="1"/>
  <c r="C1574" i="1"/>
  <c r="C1573" i="1"/>
  <c r="C1572" i="1"/>
  <c r="C1571"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29" i="1"/>
  <c r="C1528" i="1"/>
  <c r="C1527" i="1"/>
  <c r="C1526" i="1"/>
  <c r="C1525" i="1"/>
  <c r="C1523" i="1"/>
  <c r="C1522" i="1"/>
  <c r="C1521" i="1"/>
  <c r="C1520" i="1"/>
  <c r="C1516" i="1"/>
  <c r="C1515" i="1"/>
  <c r="C1514" i="1"/>
  <c r="C1513" i="1"/>
  <c r="C1512"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C632" i="1"/>
  <c r="D631" i="1"/>
  <c r="C631" i="1"/>
  <c r="D628" i="1"/>
  <c r="C628" i="1"/>
  <c r="D627" i="1"/>
  <c r="C627" i="1"/>
  <c r="D625" i="1"/>
  <c r="C625" i="1"/>
  <c r="D624" i="1"/>
  <c r="C624" i="1"/>
  <c r="D623" i="1"/>
  <c r="C623" i="1"/>
  <c r="D622" i="1"/>
  <c r="C622" i="1"/>
  <c r="D621" i="1"/>
  <c r="C621"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8" i="1"/>
  <c r="C598" i="1"/>
  <c r="D597" i="1"/>
  <c r="C597" i="1"/>
  <c r="D596" i="1"/>
  <c r="C596" i="1"/>
  <c r="D595" i="1"/>
  <c r="C595" i="1"/>
  <c r="D594" i="1"/>
  <c r="C594" i="1"/>
  <c r="D593" i="1"/>
  <c r="C593" i="1"/>
  <c r="D592" i="1"/>
  <c r="C592" i="1"/>
  <c r="D591" i="1"/>
  <c r="C591" i="1"/>
  <c r="D590" i="1"/>
  <c r="C590" i="1"/>
  <c r="D589" i="1"/>
  <c r="C589" i="1"/>
  <c r="D588" i="1"/>
  <c r="D586" i="1"/>
  <c r="C586" i="1"/>
  <c r="D585" i="1"/>
  <c r="C585" i="1"/>
  <c r="D584" i="1"/>
  <c r="C584" i="1"/>
  <c r="D583" i="1"/>
  <c r="C583" i="1"/>
  <c r="D582" i="1"/>
  <c r="C582" i="1"/>
  <c r="D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D564" i="1"/>
  <c r="C564" i="1"/>
  <c r="D563" i="1"/>
  <c r="C563" i="1"/>
  <c r="D562" i="1"/>
  <c r="C562" i="1"/>
  <c r="D560" i="1"/>
  <c r="C560" i="1"/>
  <c r="D559" i="1"/>
  <c r="C559" i="1"/>
  <c r="D558" i="1"/>
  <c r="C558" i="1"/>
  <c r="D557" i="1"/>
  <c r="D556" i="1"/>
  <c r="C556" i="1"/>
  <c r="D555" i="1"/>
  <c r="C555" i="1"/>
  <c r="D554" i="1"/>
  <c r="C554" i="1"/>
  <c r="D553" i="1"/>
  <c r="C553" i="1"/>
  <c r="D552" i="1"/>
  <c r="C552" i="1"/>
  <c r="D551" i="1"/>
  <c r="C551" i="1"/>
  <c r="D550" i="1"/>
  <c r="C550" i="1"/>
  <c r="C549" i="1"/>
  <c r="D548" i="1"/>
  <c r="C548" i="1"/>
  <c r="D547" i="1"/>
  <c r="C547" i="1"/>
  <c r="D546" i="1"/>
  <c r="C546" i="1"/>
  <c r="D545" i="1"/>
  <c r="C545" i="1"/>
  <c r="D543" i="1"/>
  <c r="C543" i="1"/>
  <c r="D542" i="1"/>
  <c r="C542" i="1"/>
  <c r="D541" i="1"/>
  <c r="C541" i="1"/>
  <c r="D540" i="1"/>
  <c r="C540" i="1"/>
  <c r="D539" i="1"/>
  <c r="C539" i="1"/>
  <c r="D538" i="1"/>
  <c r="C538" i="1"/>
  <c r="D537" i="1"/>
  <c r="C537" i="1"/>
  <c r="D536" i="1"/>
  <c r="C536" i="1"/>
  <c r="D535" i="1"/>
  <c r="C535" i="1"/>
  <c r="D534" i="1"/>
  <c r="C534" i="1"/>
  <c r="D533" i="1"/>
  <c r="C533" i="1"/>
  <c r="D531" i="1"/>
  <c r="C531" i="1"/>
  <c r="D530" i="1"/>
  <c r="C530" i="1"/>
  <c r="D529" i="1"/>
  <c r="C529" i="1"/>
  <c r="D528" i="1"/>
  <c r="C528" i="1"/>
  <c r="D527" i="1"/>
  <c r="C527" i="1"/>
  <c r="D526" i="1"/>
  <c r="C526" i="1"/>
  <c r="D525" i="1"/>
  <c r="C525" i="1"/>
  <c r="D524" i="1"/>
  <c r="C524" i="1"/>
  <c r="D521" i="1"/>
  <c r="C521" i="1"/>
  <c r="D520" i="1"/>
  <c r="C520" i="1"/>
  <c r="D518" i="1"/>
  <c r="C518" i="1"/>
  <c r="D517" i="1"/>
  <c r="C517" i="1"/>
  <c r="D516" i="1"/>
  <c r="C516" i="1"/>
  <c r="D515" i="1"/>
  <c r="C515" i="1"/>
  <c r="D514" i="1"/>
  <c r="C514" i="1"/>
  <c r="D512" i="1"/>
  <c r="C512" i="1"/>
  <c r="D511" i="1"/>
  <c r="C511" i="1"/>
  <c r="D510" i="1"/>
  <c r="C510" i="1"/>
  <c r="D508" i="1"/>
  <c r="C508" i="1"/>
  <c r="D507" i="1"/>
  <c r="C507" i="1"/>
  <c r="D506" i="1"/>
  <c r="C506" i="1"/>
  <c r="D505" i="1"/>
  <c r="C505" i="1"/>
  <c r="D504" i="1"/>
  <c r="C504" i="1"/>
  <c r="D503" i="1"/>
  <c r="C503" i="1"/>
  <c r="D502" i="1"/>
  <c r="C502" i="1"/>
  <c r="D500" i="1"/>
  <c r="C500" i="1"/>
  <c r="D499" i="1"/>
  <c r="C499" i="1"/>
  <c r="D498" i="1"/>
  <c r="C498" i="1"/>
  <c r="D497" i="1"/>
  <c r="C497"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7" i="1"/>
  <c r="C477" i="1"/>
  <c r="D476" i="1"/>
  <c r="C476" i="1"/>
  <c r="D475" i="1"/>
  <c r="C475" i="1"/>
  <c r="D474" i="1"/>
  <c r="C474" i="1"/>
  <c r="D473" i="1"/>
  <c r="C473" i="1"/>
  <c r="D471" i="1"/>
  <c r="C471" i="1"/>
  <c r="D470" i="1"/>
  <c r="C470" i="1"/>
  <c r="D469" i="1"/>
  <c r="C469" i="1"/>
  <c r="D468" i="1"/>
  <c r="C468" i="1"/>
  <c r="D467" i="1"/>
  <c r="C467" i="1"/>
  <c r="D465" i="1"/>
  <c r="C465" i="1"/>
  <c r="D464" i="1"/>
  <c r="C464" i="1"/>
  <c r="D463" i="1"/>
  <c r="D462" i="1"/>
  <c r="C462" i="1"/>
  <c r="D461" i="1"/>
  <c r="C461" i="1"/>
  <c r="D460" i="1"/>
  <c r="C460" i="1"/>
  <c r="D459" i="1"/>
  <c r="C459" i="1"/>
  <c r="D458" i="1"/>
  <c r="C458" i="1"/>
  <c r="D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C436" i="1"/>
  <c r="D435" i="1"/>
  <c r="C435" i="1"/>
  <c r="D434" i="1"/>
  <c r="C434" i="1"/>
  <c r="D433" i="1"/>
  <c r="C433" i="1"/>
  <c r="D432" i="1"/>
  <c r="C432" i="1"/>
  <c r="D431" i="1"/>
  <c r="C431" i="1"/>
  <c r="D430" i="1"/>
  <c r="C430" i="1"/>
  <c r="D428" i="1"/>
  <c r="C428" i="1"/>
  <c r="D427" i="1"/>
  <c r="C427" i="1"/>
  <c r="D426" i="1"/>
  <c r="C426" i="1"/>
  <c r="D425" i="1"/>
  <c r="C425" i="1"/>
  <c r="D424" i="1"/>
  <c r="D423" i="1"/>
  <c r="C423" i="1"/>
  <c r="D422" i="1"/>
  <c r="C422" i="1"/>
  <c r="D420" i="1"/>
  <c r="C420" i="1"/>
  <c r="D419" i="1"/>
  <c r="C419" i="1"/>
  <c r="D418" i="1"/>
  <c r="C418" i="1"/>
  <c r="D417" i="1"/>
  <c r="C417" i="1"/>
  <c r="D416" i="1"/>
  <c r="C416" i="1"/>
  <c r="C413" i="1"/>
  <c r="D412" i="1"/>
  <c r="C412" i="1"/>
  <c r="D411" i="1"/>
  <c r="D406" i="1"/>
  <c r="C406" i="1"/>
  <c r="D405" i="1"/>
  <c r="C405" i="1"/>
  <c r="D404" i="1"/>
  <c r="C404" i="1"/>
  <c r="D401" i="1"/>
  <c r="C401" i="1"/>
  <c r="D400" i="1"/>
  <c r="C400" i="1"/>
  <c r="D399" i="1"/>
  <c r="C399" i="1"/>
  <c r="D398" i="1"/>
  <c r="C398"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7" i="1"/>
  <c r="C357" i="1"/>
  <c r="D356" i="1"/>
  <c r="C356" i="1"/>
  <c r="D355" i="1"/>
  <c r="C355" i="1"/>
  <c r="D354" i="1"/>
  <c r="C354" i="1"/>
  <c r="D353" i="1"/>
  <c r="C353" i="1"/>
  <c r="D352" i="1"/>
  <c r="C352" i="1"/>
  <c r="D350" i="1"/>
  <c r="C350" i="1"/>
  <c r="D349" i="1"/>
  <c r="C349" i="1"/>
  <c r="D348" i="1"/>
  <c r="C348" i="1"/>
  <c r="D347" i="1"/>
  <c r="C347" i="1"/>
  <c r="D344" i="1"/>
  <c r="C344" i="1"/>
  <c r="D342" i="1"/>
  <c r="C342" i="1"/>
  <c r="D341" i="1"/>
  <c r="C341" i="1"/>
  <c r="D340" i="1"/>
  <c r="C340" i="1"/>
  <c r="D339" i="1"/>
  <c r="C339" i="1"/>
  <c r="D338" i="1"/>
  <c r="C338" i="1"/>
  <c r="D337" i="1"/>
  <c r="C337" i="1"/>
  <c r="D336" i="1"/>
  <c r="C336" i="1"/>
  <c r="D335" i="1"/>
  <c r="C335"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D292" i="1"/>
  <c r="C292" i="1"/>
  <c r="D291" i="1"/>
  <c r="C291" i="1"/>
  <c r="D290" i="1"/>
  <c r="C290" i="1"/>
  <c r="D289" i="1"/>
  <c r="C289" i="1"/>
  <c r="D288" i="1"/>
  <c r="C288" i="1"/>
  <c r="C284" i="1"/>
  <c r="D282" i="1"/>
  <c r="C282" i="1"/>
  <c r="D281" i="1"/>
  <c r="C281" i="1"/>
  <c r="D280" i="1"/>
  <c r="C280" i="1"/>
  <c r="D279" i="1"/>
  <c r="C279" i="1"/>
  <c r="D278" i="1"/>
  <c r="C278" i="1"/>
  <c r="D277" i="1"/>
  <c r="C277" i="1"/>
  <c r="D276" i="1"/>
  <c r="C276" i="1"/>
  <c r="D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58" i="1"/>
  <c r="C258" i="1"/>
  <c r="D257" i="1"/>
  <c r="C257" i="1"/>
  <c r="D256" i="1"/>
  <c r="C256" i="1"/>
  <c r="C255" i="1"/>
  <c r="D254" i="1"/>
  <c r="C254" i="1"/>
  <c r="D253" i="1"/>
  <c r="C253" i="1"/>
  <c r="D252" i="1"/>
  <c r="C252" i="1"/>
  <c r="D251" i="1"/>
  <c r="C251" i="1"/>
  <c r="D250" i="1"/>
  <c r="C250" i="1"/>
  <c r="D247" i="1"/>
  <c r="C247" i="1"/>
  <c r="D246" i="1"/>
  <c r="C246" i="1"/>
  <c r="D245" i="1"/>
  <c r="C245" i="1"/>
  <c r="D244" i="1"/>
  <c r="C244" i="1"/>
  <c r="D243" i="1"/>
  <c r="D242" i="1"/>
  <c r="C242" i="1"/>
  <c r="D241" i="1"/>
  <c r="C241" i="1"/>
  <c r="D240" i="1"/>
  <c r="C240" i="1"/>
  <c r="D239" i="1"/>
  <c r="C239" i="1"/>
  <c r="D238" i="1"/>
  <c r="C238" i="1"/>
  <c r="D237" i="1"/>
  <c r="C237"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C221" i="1"/>
  <c r="D219" i="1"/>
  <c r="C219" i="1"/>
  <c r="D218" i="1"/>
  <c r="C218" i="1"/>
  <c r="D217" i="1"/>
  <c r="C217" i="1"/>
  <c r="D216" i="1"/>
  <c r="C216"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C130" i="1"/>
  <c r="D128" i="1"/>
  <c r="C128" i="1"/>
  <c r="D127" i="1"/>
  <c r="C127" i="1"/>
  <c r="D126" i="1"/>
  <c r="C126" i="1"/>
  <c r="D125" i="1"/>
  <c r="C125" i="1"/>
  <c r="D123" i="1"/>
  <c r="C123" i="1"/>
  <c r="D122" i="1"/>
  <c r="C122" i="1"/>
  <c r="D121" i="1"/>
  <c r="C121"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C73" i="1"/>
  <c r="D72" i="1"/>
  <c r="C72" i="1"/>
  <c r="D71" i="1"/>
  <c r="C71" i="1"/>
  <c r="D70" i="1"/>
  <c r="C70" i="1"/>
  <c r="D69" i="1"/>
  <c r="C69" i="1"/>
  <c r="D68" i="1"/>
  <c r="C68" i="1"/>
  <c r="C67" i="1"/>
  <c r="D66" i="1"/>
  <c r="C66" i="1"/>
  <c r="D65" i="1"/>
  <c r="C65" i="1"/>
  <c r="D63" i="1"/>
  <c r="C63" i="1"/>
  <c r="D62" i="1"/>
  <c r="C62" i="1"/>
  <c r="D61" i="1"/>
  <c r="C61" i="1"/>
  <c r="D60" i="1"/>
  <c r="C60" i="1"/>
  <c r="D59" i="1"/>
  <c r="C59" i="1"/>
  <c r="D58" i="1"/>
  <c r="C58" i="1"/>
  <c r="D57" i="1"/>
  <c r="C57" i="1"/>
  <c r="D56" i="1"/>
  <c r="C56"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C17" i="1"/>
  <c r="D16" i="1"/>
  <c r="C16" i="1"/>
  <c r="D15" i="1"/>
  <c r="C15" i="1"/>
  <c r="D14" i="1"/>
  <c r="C14" i="1"/>
  <c r="D13" i="1"/>
  <c r="D12" i="1"/>
  <c r="C12" i="1"/>
  <c r="D11" i="1"/>
  <c r="C11" i="1"/>
  <c r="D10" i="1"/>
  <c r="C10" i="1"/>
  <c r="D9" i="1"/>
  <c r="C9" i="1"/>
  <c r="D8" i="1"/>
  <c r="C8" i="1"/>
  <c r="D7" i="1"/>
  <c r="C7" i="1"/>
  <c r="D6" i="1"/>
  <c r="C6" i="1"/>
  <c r="D5" i="1"/>
  <c r="C5" i="1"/>
  <c r="E21" i="9" l="1"/>
  <c r="B21" i="9" s="1"/>
  <c r="D49" i="8"/>
  <c r="C1524" i="1" s="1"/>
  <c r="H1524" i="1" s="1"/>
  <c r="D24" i="8"/>
  <c r="C1499" i="1" s="1"/>
  <c r="D6" i="8"/>
  <c r="C1481" i="1" s="1"/>
  <c r="E156" i="9"/>
  <c r="B156" i="9" s="1"/>
  <c r="E155" i="9"/>
  <c r="B155" i="9" s="1"/>
  <c r="E152" i="9"/>
  <c r="B152" i="9" s="1"/>
  <c r="F270" i="9"/>
  <c r="B270" i="9" s="1"/>
  <c r="E151" i="9"/>
  <c r="B151" i="9" s="1"/>
  <c r="E150" i="9"/>
  <c r="B150" i="9" s="1"/>
  <c r="F267" i="9"/>
  <c r="B267" i="9" s="1"/>
  <c r="F266" i="9"/>
  <c r="B266" i="9" s="1"/>
  <c r="E146" i="9"/>
  <c r="B146" i="9" s="1"/>
  <c r="F265" i="9"/>
  <c r="B265" i="9" s="1"/>
  <c r="E143" i="9"/>
  <c r="B143" i="9" s="1"/>
  <c r="F263" i="9"/>
  <c r="B263" i="9" s="1"/>
  <c r="E141" i="9"/>
  <c r="B141" i="9" s="1"/>
  <c r="F261" i="9"/>
  <c r="B261" i="9" s="1"/>
  <c r="E139" i="9"/>
  <c r="B139" i="9" s="1"/>
  <c r="E138" i="9"/>
  <c r="B138" i="9" s="1"/>
  <c r="F260" i="9"/>
  <c r="B260" i="9" s="1"/>
  <c r="F257" i="9"/>
  <c r="B257" i="9" s="1"/>
  <c r="E132" i="9"/>
  <c r="B132" i="9" s="1"/>
  <c r="E131" i="9"/>
  <c r="B131" i="9" s="1"/>
  <c r="E129" i="9"/>
  <c r="B129" i="9" s="1"/>
  <c r="E126" i="9"/>
  <c r="B126" i="9" s="1"/>
  <c r="E125" i="9"/>
  <c r="B125" i="9" s="1"/>
  <c r="F255" i="9"/>
  <c r="B255" i="9" s="1"/>
  <c r="F254" i="9"/>
  <c r="B254" i="9" s="1"/>
  <c r="E121" i="9"/>
  <c r="B121" i="9" s="1"/>
  <c r="F253" i="9"/>
  <c r="B253" i="9" s="1"/>
  <c r="E120" i="9"/>
  <c r="B120" i="9" s="1"/>
  <c r="E119" i="9"/>
  <c r="B119" i="9" s="1"/>
  <c r="F251" i="9"/>
  <c r="B251" i="9" s="1"/>
  <c r="E118" i="9"/>
  <c r="B118" i="9" s="1"/>
  <c r="E117" i="9"/>
  <c r="B117" i="9" s="1"/>
  <c r="E116" i="9"/>
  <c r="B116" i="9" s="1"/>
  <c r="E115" i="9"/>
  <c r="B115" i="9" s="1"/>
  <c r="E114" i="9"/>
  <c r="B114" i="9" s="1"/>
  <c r="E112" i="9"/>
  <c r="B112" i="9" s="1"/>
  <c r="E111" i="9"/>
  <c r="B111" i="9" s="1"/>
  <c r="E109" i="9"/>
  <c r="B109" i="9" s="1"/>
  <c r="F248" i="9"/>
  <c r="B248" i="9" s="1"/>
  <c r="E108" i="9"/>
  <c r="B108" i="9" s="1"/>
  <c r="F247" i="9"/>
  <c r="B247" i="9" s="1"/>
  <c r="E107" i="9"/>
  <c r="B107" i="9" s="1"/>
  <c r="F244" i="9"/>
  <c r="B244" i="9" s="1"/>
  <c r="E105" i="9"/>
  <c r="B105" i="9" s="1"/>
  <c r="E104" i="9"/>
  <c r="B104" i="9" s="1"/>
  <c r="F243" i="9"/>
  <c r="B243" i="9" s="1"/>
  <c r="E101" i="9"/>
  <c r="B101" i="9" s="1"/>
  <c r="E100" i="9"/>
  <c r="B100" i="9" s="1"/>
  <c r="F241" i="9"/>
  <c r="B241" i="9" s="1"/>
  <c r="F240" i="9"/>
  <c r="B240" i="9" s="1"/>
  <c r="E99" i="9"/>
  <c r="B99" i="9" s="1"/>
  <c r="E97" i="9"/>
  <c r="B97" i="9" s="1"/>
  <c r="F238" i="9"/>
  <c r="B238" i="9" s="1"/>
  <c r="E93" i="9"/>
  <c r="B93" i="9" s="1"/>
  <c r="E92" i="9"/>
  <c r="B92" i="9" s="1"/>
  <c r="F234" i="9"/>
  <c r="B234" i="9" s="1"/>
  <c r="E91" i="9"/>
  <c r="B91" i="9" s="1"/>
  <c r="E90" i="9"/>
  <c r="B90" i="9" s="1"/>
  <c r="E89" i="9"/>
  <c r="B89" i="9" s="1"/>
  <c r="E87" i="9"/>
  <c r="B87" i="9" s="1"/>
  <c r="E85" i="9"/>
  <c r="B85" i="9" s="1"/>
  <c r="E84" i="9"/>
  <c r="B84" i="9" s="1"/>
  <c r="E83" i="9"/>
  <c r="B83" i="9" s="1"/>
  <c r="F231" i="9"/>
  <c r="B231" i="9" s="1"/>
  <c r="E80" i="9"/>
  <c r="B80" i="9" s="1"/>
  <c r="E79" i="9"/>
  <c r="B79" i="9" s="1"/>
  <c r="F227" i="9"/>
  <c r="B227" i="9" s="1"/>
  <c r="E75" i="9"/>
  <c r="B75" i="9" s="1"/>
  <c r="E74" i="9"/>
  <c r="B74" i="9" s="1"/>
  <c r="E73" i="9"/>
  <c r="B73" i="9" s="1"/>
  <c r="E68" i="9"/>
  <c r="B68" i="9" s="1"/>
  <c r="E225" i="9"/>
  <c r="B225" i="9" s="1"/>
  <c r="E65" i="9"/>
  <c r="B65" i="9" s="1"/>
  <c r="E64" i="9"/>
  <c r="B64" i="9" s="1"/>
  <c r="E61" i="9"/>
  <c r="B61" i="9" s="1"/>
  <c r="E60" i="9"/>
  <c r="B60" i="9" s="1"/>
  <c r="E59" i="9"/>
  <c r="B59" i="9" s="1"/>
  <c r="E57" i="9"/>
  <c r="B57" i="9" s="1"/>
  <c r="E56" i="9"/>
  <c r="B56" i="9" s="1"/>
  <c r="F224" i="9"/>
  <c r="B224" i="9" s="1"/>
  <c r="E55" i="9"/>
  <c r="B55" i="9" s="1"/>
  <c r="E54" i="9"/>
  <c r="B54" i="9" s="1"/>
  <c r="F223" i="9"/>
  <c r="B223" i="9" s="1"/>
  <c r="E53" i="9"/>
  <c r="B53" i="9" s="1"/>
  <c r="E47" i="9"/>
  <c r="B47" i="9" s="1"/>
  <c r="E46" i="9"/>
  <c r="B46" i="9" s="1"/>
  <c r="F222" i="9"/>
  <c r="B222" i="9" s="1"/>
  <c r="F221" i="9"/>
  <c r="B221" i="9" s="1"/>
  <c r="F220" i="9"/>
  <c r="B220" i="9" s="1"/>
  <c r="E40" i="9"/>
  <c r="B40" i="9" s="1"/>
  <c r="F217" i="9"/>
  <c r="B217" i="9" s="1"/>
  <c r="E36" i="9"/>
  <c r="B36" i="9" s="1"/>
  <c r="E35" i="9"/>
  <c r="B35" i="9" s="1"/>
  <c r="E34" i="9"/>
  <c r="B34" i="9" s="1"/>
  <c r="E33" i="9"/>
  <c r="B33" i="9" s="1"/>
  <c r="E32" i="9"/>
  <c r="B32" i="9" s="1"/>
  <c r="E28" i="9"/>
  <c r="B28" i="9" s="1"/>
  <c r="E27" i="9"/>
  <c r="B27" i="9" s="1"/>
  <c r="E25" i="9"/>
  <c r="B25" i="9" s="1"/>
  <c r="E24" i="9"/>
  <c r="B24" i="9" s="1"/>
  <c r="E22" i="9"/>
  <c r="B22" i="9" s="1"/>
  <c r="E274" i="9"/>
  <c r="B274" i="9" s="1"/>
  <c r="C645" i="1"/>
  <c r="C626" i="1"/>
  <c r="E159" i="9"/>
  <c r="B159" i="9" s="1"/>
  <c r="F271" i="9"/>
  <c r="B271" i="9" s="1"/>
  <c r="E625" i="4"/>
  <c r="D619" i="1" s="1"/>
  <c r="D625" i="4"/>
  <c r="C620" i="1"/>
  <c r="E158" i="9"/>
  <c r="B158" i="9" s="1"/>
  <c r="E157" i="9"/>
  <c r="B157" i="9" s="1"/>
  <c r="E154" i="9"/>
  <c r="B154" i="9" s="1"/>
  <c r="F617" i="4"/>
  <c r="F269" i="9"/>
  <c r="B269" i="9" s="1"/>
  <c r="F268" i="9"/>
  <c r="B268" i="9" s="1"/>
  <c r="E148" i="9"/>
  <c r="B148" i="9" s="1"/>
  <c r="E145" i="9"/>
  <c r="B145" i="9" s="1"/>
  <c r="F605" i="4"/>
  <c r="C599" i="1"/>
  <c r="E593" i="4"/>
  <c r="D587" i="1" s="1"/>
  <c r="F262" i="9"/>
  <c r="B262" i="9" s="1"/>
  <c r="E140" i="9"/>
  <c r="B140" i="9" s="1"/>
  <c r="E137" i="9"/>
  <c r="B137" i="9" s="1"/>
  <c r="D593" i="4"/>
  <c r="C588" i="1"/>
  <c r="E135" i="9"/>
  <c r="B135" i="9" s="1"/>
  <c r="D580" i="4"/>
  <c r="F580" i="4" s="1"/>
  <c r="C581" i="1"/>
  <c r="C574" i="1"/>
  <c r="C565" i="1"/>
  <c r="D567" i="4"/>
  <c r="C557" i="1"/>
  <c r="E134" i="9"/>
  <c r="B134" i="9" s="1"/>
  <c r="E130" i="9"/>
  <c r="B130" i="9" s="1"/>
  <c r="C544" i="1"/>
  <c r="E127" i="9"/>
  <c r="B127" i="9" s="1"/>
  <c r="F256" i="9"/>
  <c r="B256" i="9" s="1"/>
  <c r="E124" i="9"/>
  <c r="B124" i="9" s="1"/>
  <c r="E529" i="4"/>
  <c r="C532" i="1"/>
  <c r="F250" i="9"/>
  <c r="B250" i="9" s="1"/>
  <c r="D523" i="1"/>
  <c r="D529" i="4"/>
  <c r="C519" i="1"/>
  <c r="E515" i="4"/>
  <c r="D509" i="1" s="1"/>
  <c r="F249" i="9"/>
  <c r="B249" i="9" s="1"/>
  <c r="D513" i="1"/>
  <c r="C513" i="1"/>
  <c r="D515" i="4"/>
  <c r="C501" i="1"/>
  <c r="E110" i="9"/>
  <c r="B110" i="9" s="1"/>
  <c r="C496" i="1"/>
  <c r="E106" i="9"/>
  <c r="B106" i="9" s="1"/>
  <c r="F245" i="9"/>
  <c r="B245" i="9" s="1"/>
  <c r="F242" i="9"/>
  <c r="B242" i="9" s="1"/>
  <c r="E484" i="4"/>
  <c r="D478" i="1" s="1"/>
  <c r="D479" i="1"/>
  <c r="F237" i="9"/>
  <c r="B237" i="9" s="1"/>
  <c r="C479" i="1"/>
  <c r="D484" i="4"/>
  <c r="E472" i="4"/>
  <c r="D466" i="1" s="1"/>
  <c r="C472" i="1"/>
  <c r="D472" i="4"/>
  <c r="C463" i="1"/>
  <c r="C457" i="1"/>
  <c r="D459" i="4"/>
  <c r="D454" i="1"/>
  <c r="C441" i="1"/>
  <c r="E88" i="9"/>
  <c r="B88" i="9" s="1"/>
  <c r="E86" i="9"/>
  <c r="B86" i="9" s="1"/>
  <c r="F233" i="9"/>
  <c r="B233" i="9" s="1"/>
  <c r="E82" i="9"/>
  <c r="B82" i="9" s="1"/>
  <c r="E81" i="9"/>
  <c r="B81" i="9" s="1"/>
  <c r="F232" i="9"/>
  <c r="B232" i="9" s="1"/>
  <c r="C429" i="1"/>
  <c r="F230" i="9"/>
  <c r="B230" i="9" s="1"/>
  <c r="E78" i="9"/>
  <c r="B78" i="9" s="1"/>
  <c r="C424" i="1"/>
  <c r="E77" i="9"/>
  <c r="B77" i="9" s="1"/>
  <c r="F229" i="9"/>
  <c r="B229" i="9" s="1"/>
  <c r="E421" i="4"/>
  <c r="E420" i="4" s="1"/>
  <c r="F228" i="9"/>
  <c r="B228" i="9" s="1"/>
  <c r="D421" i="1"/>
  <c r="C421" i="1"/>
  <c r="D421" i="4"/>
  <c r="F402" i="4"/>
  <c r="C391" i="1"/>
  <c r="F391" i="4"/>
  <c r="F369" i="4"/>
  <c r="C359" i="1"/>
  <c r="D359" i="1"/>
  <c r="D363" i="4"/>
  <c r="D351" i="1"/>
  <c r="E350" i="4"/>
  <c r="D345" i="1" s="1"/>
  <c r="D346" i="1"/>
  <c r="C351" i="1"/>
  <c r="D351" i="4"/>
  <c r="D350" i="4" s="1"/>
  <c r="C343" i="1"/>
  <c r="C334" i="1"/>
  <c r="E311" i="4"/>
  <c r="D306" i="1" s="1"/>
  <c r="D312" i="1"/>
  <c r="D311" i="4"/>
  <c r="C306" i="1" s="1"/>
  <c r="C312" i="1"/>
  <c r="D299" i="4"/>
  <c r="C295" i="1"/>
  <c r="E298" i="4"/>
  <c r="D298" i="4"/>
  <c r="C293" i="1" s="1"/>
  <c r="C283" i="1"/>
  <c r="C275" i="1"/>
  <c r="E72" i="9"/>
  <c r="B72" i="9" s="1"/>
  <c r="E71" i="9"/>
  <c r="B71" i="9" s="1"/>
  <c r="E70" i="9"/>
  <c r="B70" i="9" s="1"/>
  <c r="E263" i="4"/>
  <c r="D259" i="1" s="1"/>
  <c r="F268" i="4"/>
  <c r="C260" i="1"/>
  <c r="F226" i="9"/>
  <c r="B226" i="9" s="1"/>
  <c r="D260" i="1"/>
  <c r="D263" i="4"/>
  <c r="F259" i="4"/>
  <c r="E252" i="4"/>
  <c r="D248" i="1" s="1"/>
  <c r="C248" i="1"/>
  <c r="C249" i="1"/>
  <c r="D249" i="1"/>
  <c r="E66" i="9"/>
  <c r="B66" i="9" s="1"/>
  <c r="C243" i="1"/>
  <c r="E63" i="9"/>
  <c r="B63" i="9" s="1"/>
  <c r="F240" i="4"/>
  <c r="E62" i="9"/>
  <c r="B62" i="9" s="1"/>
  <c r="E224" i="4"/>
  <c r="D220" i="1" s="1"/>
  <c r="F236" i="4"/>
  <c r="D224" i="4"/>
  <c r="D221" i="1"/>
  <c r="E215" i="4"/>
  <c r="D211" i="1" s="1"/>
  <c r="C215" i="1"/>
  <c r="D215" i="4"/>
  <c r="F210" i="4"/>
  <c r="E196" i="4"/>
  <c r="D192" i="1" s="1"/>
  <c r="F202" i="4"/>
  <c r="E52" i="9"/>
  <c r="B52" i="9" s="1"/>
  <c r="E50" i="9"/>
  <c r="B50" i="9" s="1"/>
  <c r="D196" i="4"/>
  <c r="F196" i="4" s="1"/>
  <c r="E48" i="9"/>
  <c r="B48" i="9" s="1"/>
  <c r="C192" i="1"/>
  <c r="F188" i="4"/>
  <c r="E45" i="9"/>
  <c r="B45" i="9" s="1"/>
  <c r="C184" i="1"/>
  <c r="E44" i="9"/>
  <c r="B44" i="9" s="1"/>
  <c r="E43" i="9"/>
  <c r="B43" i="9" s="1"/>
  <c r="F219" i="9"/>
  <c r="B219" i="9" s="1"/>
  <c r="E42" i="9"/>
  <c r="B42" i="9" s="1"/>
  <c r="F218" i="9"/>
  <c r="B218" i="9" s="1"/>
  <c r="F177" i="4"/>
  <c r="F169" i="4"/>
  <c r="C165" i="1"/>
  <c r="H165" i="1" s="1"/>
  <c r="E163" i="4"/>
  <c r="D159" i="1" s="1"/>
  <c r="F164" i="4"/>
  <c r="D163" i="4"/>
  <c r="E39" i="9"/>
  <c r="B39" i="9" s="1"/>
  <c r="C148" i="1"/>
  <c r="H148" i="1" s="1"/>
  <c r="F153" i="4"/>
  <c r="D148" i="1"/>
  <c r="D149" i="1"/>
  <c r="F140" i="4"/>
  <c r="D139" i="4"/>
  <c r="D133" i="4"/>
  <c r="D130" i="1"/>
  <c r="F128" i="4"/>
  <c r="C124" i="1"/>
  <c r="E124" i="4"/>
  <c r="D120" i="1" s="1"/>
  <c r="D124" i="4"/>
  <c r="C116" i="1"/>
  <c r="G116" i="1" s="1"/>
  <c r="E37" i="9"/>
  <c r="B37" i="9" s="1"/>
  <c r="F216" i="9"/>
  <c r="B216" i="9" s="1"/>
  <c r="F112" i="4"/>
  <c r="E106" i="4"/>
  <c r="D102" i="1" s="1"/>
  <c r="D106" i="4"/>
  <c r="C102" i="1" s="1"/>
  <c r="H102" i="1" s="1"/>
  <c r="F107" i="4"/>
  <c r="E82" i="4"/>
  <c r="D78" i="1" s="1"/>
  <c r="F91" i="4"/>
  <c r="D79" i="1"/>
  <c r="F83" i="4"/>
  <c r="D82" i="4"/>
  <c r="F74" i="4"/>
  <c r="E31" i="9"/>
  <c r="B31" i="9" s="1"/>
  <c r="C64" i="1"/>
  <c r="E26" i="9"/>
  <c r="B26" i="9" s="1"/>
  <c r="E50" i="4"/>
  <c r="D46" i="1" s="1"/>
  <c r="D50" i="4"/>
  <c r="C40" i="1"/>
  <c r="H40" i="1" s="1"/>
  <c r="F40" i="4"/>
  <c r="F29" i="4"/>
  <c r="F214" i="9"/>
  <c r="B214" i="9" s="1"/>
  <c r="F23" i="4"/>
  <c r="E23" i="9"/>
  <c r="B23" i="9" s="1"/>
  <c r="C13" i="1"/>
  <c r="G13" i="1" s="1"/>
  <c r="E7" i="4"/>
  <c r="F8" i="4"/>
  <c r="D7" i="4"/>
  <c r="C4" i="1"/>
  <c r="H4" i="1" s="1"/>
  <c r="H5" i="1"/>
  <c r="G5" i="1"/>
  <c r="H6" i="1"/>
  <c r="G6" i="1"/>
  <c r="H7" i="1"/>
  <c r="G7" i="1"/>
  <c r="H8" i="1"/>
  <c r="G8" i="1"/>
  <c r="H9" i="1"/>
  <c r="G9" i="1"/>
  <c r="H10" i="1"/>
  <c r="G10" i="1"/>
  <c r="H11" i="1"/>
  <c r="G11" i="1"/>
  <c r="H12" i="1"/>
  <c r="G12" i="1"/>
  <c r="H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G148" i="1" l="1"/>
  <c r="G1524" i="1"/>
  <c r="D43" i="8"/>
  <c r="C1518" i="1" s="1"/>
  <c r="B191" i="9"/>
  <c r="F212" i="9"/>
  <c r="B212" i="9" s="1"/>
  <c r="F625" i="4"/>
  <c r="C619" i="1"/>
  <c r="E528" i="4"/>
  <c r="D522" i="1" s="1"/>
  <c r="D528" i="4"/>
  <c r="F593" i="4"/>
  <c r="C587" i="1"/>
  <c r="F567" i="4"/>
  <c r="C561" i="1"/>
  <c r="C522" i="1"/>
  <c r="F528" i="4"/>
  <c r="F529" i="4"/>
  <c r="C523" i="1"/>
  <c r="F515" i="4"/>
  <c r="C509" i="1"/>
  <c r="F484" i="4"/>
  <c r="C478" i="1"/>
  <c r="F472" i="4"/>
  <c r="C466" i="1"/>
  <c r="F459" i="4"/>
  <c r="C453" i="1"/>
  <c r="D415" i="1"/>
  <c r="E635" i="4"/>
  <c r="D629" i="1" s="1"/>
  <c r="D414" i="1"/>
  <c r="E636" i="4"/>
  <c r="D630" i="1" s="1"/>
  <c r="E165" i="9"/>
  <c r="B165" i="9" s="1"/>
  <c r="F421" i="4"/>
  <c r="D420" i="4"/>
  <c r="C415" i="1"/>
  <c r="E408" i="4"/>
  <c r="D403" i="1" s="1"/>
  <c r="F363" i="4"/>
  <c r="C358" i="1"/>
  <c r="C345" i="1"/>
  <c r="F350" i="4"/>
  <c r="F351" i="4"/>
  <c r="C346" i="1"/>
  <c r="F298" i="4"/>
  <c r="D407" i="4"/>
  <c r="D408" i="4"/>
  <c r="F408" i="4" s="1"/>
  <c r="F311" i="4"/>
  <c r="F299" i="4"/>
  <c r="C294" i="1"/>
  <c r="E407" i="4"/>
  <c r="D402" i="1" s="1"/>
  <c r="D293" i="1"/>
  <c r="F263" i="4"/>
  <c r="C259" i="1"/>
  <c r="F252" i="4"/>
  <c r="E164" i="9"/>
  <c r="B164" i="9" s="1"/>
  <c r="F224" i="4"/>
  <c r="C220" i="1"/>
  <c r="F215" i="4"/>
  <c r="C211" i="1"/>
  <c r="F163" i="4"/>
  <c r="E151" i="4"/>
  <c r="I17" i="3" s="1"/>
  <c r="D151" i="4"/>
  <c r="C147" i="1" s="1"/>
  <c r="G165" i="1"/>
  <c r="C159" i="1"/>
  <c r="E20" i="9"/>
  <c r="B20" i="9" s="1"/>
  <c r="F139" i="4"/>
  <c r="C135" i="1"/>
  <c r="F133" i="4"/>
  <c r="C129" i="1"/>
  <c r="F124" i="4"/>
  <c r="C120" i="1"/>
  <c r="G102" i="1"/>
  <c r="F106" i="4"/>
  <c r="F82" i="4"/>
  <c r="C78" i="1"/>
  <c r="F50" i="4"/>
  <c r="C46" i="1"/>
  <c r="G40" i="1"/>
  <c r="D3" i="1"/>
  <c r="E6" i="4"/>
  <c r="G4" i="1"/>
  <c r="F7" i="4"/>
  <c r="C3" i="1"/>
  <c r="D6" i="4"/>
  <c r="I34" i="3"/>
  <c r="C1517" i="1"/>
  <c r="G294" i="9"/>
  <c r="E294" i="9" s="1"/>
  <c r="F141" i="6"/>
  <c r="H28" i="3"/>
  <c r="C1435" i="1"/>
  <c r="G299" i="9"/>
  <c r="E299" i="9" s="1"/>
  <c r="B276" i="9"/>
  <c r="E275" i="9"/>
  <c r="I8" i="3" s="1"/>
  <c r="F644" i="4"/>
  <c r="C638" i="1"/>
  <c r="F643" i="4"/>
  <c r="C637" i="1"/>
  <c r="M3" i="9"/>
  <c r="G295" i="9" l="1"/>
  <c r="E295" i="9" s="1"/>
  <c r="B295" i="9" s="1"/>
  <c r="K1432" i="9"/>
  <c r="I35" i="3"/>
  <c r="G1518" i="1"/>
  <c r="H1518" i="1"/>
  <c r="H619" i="1"/>
  <c r="G619" i="1"/>
  <c r="H587" i="1"/>
  <c r="G587" i="1"/>
  <c r="G561" i="1"/>
  <c r="H561" i="1"/>
  <c r="G523" i="1"/>
  <c r="H523" i="1"/>
  <c r="H522" i="1"/>
  <c r="G522" i="1"/>
  <c r="H509" i="1"/>
  <c r="G509" i="1"/>
  <c r="H478" i="1"/>
  <c r="G478" i="1"/>
  <c r="H466" i="1"/>
  <c r="G466" i="1"/>
  <c r="H453" i="1"/>
  <c r="G453" i="1"/>
  <c r="E19" i="9"/>
  <c r="H415" i="1"/>
  <c r="G415" i="1"/>
  <c r="C414" i="1"/>
  <c r="D636" i="4"/>
  <c r="D635" i="4"/>
  <c r="F420" i="4"/>
  <c r="H358" i="1"/>
  <c r="G358" i="1"/>
  <c r="H345" i="1"/>
  <c r="G345" i="1"/>
  <c r="H346" i="1"/>
  <c r="G346" i="1"/>
  <c r="C403" i="1"/>
  <c r="H403" i="1" s="1"/>
  <c r="F407" i="4"/>
  <c r="C402" i="1"/>
  <c r="H402" i="1" s="1"/>
  <c r="H294" i="1"/>
  <c r="G294" i="1"/>
  <c r="H293" i="1"/>
  <c r="G293" i="1"/>
  <c r="H259" i="1"/>
  <c r="G259" i="1"/>
  <c r="D147" i="1"/>
  <c r="G147" i="1" s="1"/>
  <c r="E289" i="4"/>
  <c r="D285" i="1" s="1"/>
  <c r="G220" i="1"/>
  <c r="H220" i="1"/>
  <c r="H211" i="1"/>
  <c r="G211" i="1"/>
  <c r="H17" i="3"/>
  <c r="D289" i="4"/>
  <c r="D291" i="4" s="1"/>
  <c r="F151" i="4"/>
  <c r="H159" i="1"/>
  <c r="G159" i="1"/>
  <c r="H147" i="1"/>
  <c r="G135" i="1"/>
  <c r="H135" i="1"/>
  <c r="H129" i="1"/>
  <c r="G129" i="1"/>
  <c r="G120" i="1"/>
  <c r="H120" i="1"/>
  <c r="H78" i="1"/>
  <c r="G78" i="1"/>
  <c r="G46" i="1"/>
  <c r="H46" i="1"/>
  <c r="I16" i="3"/>
  <c r="D2" i="1"/>
  <c r="E412" i="4"/>
  <c r="C2" i="1"/>
  <c r="H16" i="3"/>
  <c r="D412" i="4"/>
  <c r="F6" i="4"/>
  <c r="H3" i="1"/>
  <c r="G3" i="1"/>
  <c r="H637" i="1"/>
  <c r="G637" i="1"/>
  <c r="H638" i="1"/>
  <c r="G638" i="1"/>
  <c r="B299" i="9"/>
  <c r="E298" i="9"/>
  <c r="H1435" i="1"/>
  <c r="G1435" i="1"/>
  <c r="H9" i="3"/>
  <c r="B294" i="9"/>
  <c r="H1517" i="1"/>
  <c r="G1517" i="1"/>
  <c r="H11" i="3"/>
  <c r="E293" i="9" l="1"/>
  <c r="I11" i="3" s="1"/>
  <c r="G402" i="1"/>
  <c r="C629" i="1"/>
  <c r="F635" i="4"/>
  <c r="F636" i="4"/>
  <c r="C630" i="1"/>
  <c r="H414" i="1"/>
  <c r="G414" i="1"/>
  <c r="G403" i="1"/>
  <c r="E290" i="4"/>
  <c r="D286" i="1" s="1"/>
  <c r="E413" i="4"/>
  <c r="E414" i="4" s="1"/>
  <c r="D409" i="1" s="1"/>
  <c r="E291" i="4"/>
  <c r="D287" i="1" s="1"/>
  <c r="D290" i="4"/>
  <c r="C286" i="1" s="1"/>
  <c r="C287" i="1"/>
  <c r="F291" i="4"/>
  <c r="D413" i="4"/>
  <c r="D414" i="4" s="1"/>
  <c r="C285" i="1"/>
  <c r="F289" i="4"/>
  <c r="D408" i="1"/>
  <c r="E640" i="4"/>
  <c r="D634" i="1" s="1"/>
  <c r="E639" i="4"/>
  <c r="D407" i="1"/>
  <c r="D639" i="4"/>
  <c r="C407" i="1"/>
  <c r="F412" i="4"/>
  <c r="H2" i="1"/>
  <c r="G2" i="1"/>
  <c r="N3" i="9"/>
  <c r="K3" i="9"/>
  <c r="I9" i="3"/>
  <c r="G630" i="1" l="1"/>
  <c r="H630" i="1"/>
  <c r="H629" i="1"/>
  <c r="G629" i="1"/>
  <c r="E415" i="4"/>
  <c r="D410" i="1" s="1"/>
  <c r="H286" i="1"/>
  <c r="F290" i="4"/>
  <c r="G287" i="1"/>
  <c r="H287" i="1"/>
  <c r="G285" i="1"/>
  <c r="H285" i="1"/>
  <c r="D640" i="4"/>
  <c r="D642" i="4" s="1"/>
  <c r="C636" i="1" s="1"/>
  <c r="F413" i="4"/>
  <c r="C408" i="1"/>
  <c r="D415" i="4"/>
  <c r="G286" i="1"/>
  <c r="E641" i="4"/>
  <c r="D633" i="1"/>
  <c r="E642" i="4"/>
  <c r="H407" i="1"/>
  <c r="G407" i="1"/>
  <c r="F414" i="4"/>
  <c r="C409" i="1"/>
  <c r="C633" i="1"/>
  <c r="F639" i="4"/>
  <c r="D641" i="4" l="1"/>
  <c r="D646" i="4" s="1"/>
  <c r="F646" i="4" s="1"/>
  <c r="F642" i="4"/>
  <c r="F415" i="4"/>
  <c r="C410" i="1"/>
  <c r="H408" i="1"/>
  <c r="G408" i="1"/>
  <c r="C634" i="1"/>
  <c r="F640" i="4"/>
  <c r="E646" i="4"/>
  <c r="D636" i="1"/>
  <c r="G636" i="1" s="1"/>
  <c r="D635" i="1"/>
  <c r="E645" i="4"/>
  <c r="H633" i="1"/>
  <c r="G633" i="1"/>
  <c r="G409" i="1"/>
  <c r="H409" i="1"/>
  <c r="C640" i="1" l="1"/>
  <c r="H19" i="3"/>
  <c r="C635" i="1"/>
  <c r="G635" i="1" s="1"/>
  <c r="F641" i="4"/>
  <c r="D645" i="4"/>
  <c r="C639" i="1" s="1"/>
  <c r="H7" i="3" s="1"/>
  <c r="H410" i="1"/>
  <c r="G410" i="1"/>
  <c r="G634" i="1"/>
  <c r="H634" i="1"/>
  <c r="H636" i="1"/>
  <c r="I18" i="3"/>
  <c r="D639" i="1"/>
  <c r="D640" i="1"/>
  <c r="I19" i="3"/>
  <c r="H635" i="1" l="1"/>
  <c r="G640" i="1"/>
  <c r="F645" i="4"/>
  <c r="H18" i="3"/>
  <c r="H640" i="1"/>
  <c r="G639" i="1"/>
  <c r="H639" i="1"/>
  <c r="J3" i="9"/>
  <c r="I7" i="3"/>
  <c r="M272" i="9" l="1"/>
  <c r="L272" i="9"/>
  <c r="H18" i="9"/>
  <c r="G18" i="9"/>
  <c r="J17" i="9"/>
  <c r="I17" i="9"/>
  <c r="H17" i="9"/>
  <c r="G17" i="9"/>
  <c r="M16" i="9"/>
  <c r="L16" i="9"/>
  <c r="H16" i="9"/>
  <c r="G16" i="9"/>
  <c r="M15" i="9"/>
  <c r="L15" i="9"/>
  <c r="H15" i="9"/>
  <c r="G15" i="9"/>
  <c r="K13" i="9"/>
  <c r="J13" i="9"/>
  <c r="I13" i="9"/>
  <c r="K12" i="9"/>
  <c r="J12" i="9"/>
  <c r="I12" i="9"/>
  <c r="K11" i="9"/>
  <c r="J11" i="9"/>
  <c r="I11" i="9"/>
  <c r="K10" i="9"/>
  <c r="J10" i="9"/>
  <c r="K9" i="9"/>
  <c r="J9" i="9"/>
  <c r="I9" i="9"/>
  <c r="K8" i="9"/>
  <c r="J8" i="9"/>
  <c r="I8" i="9"/>
  <c r="K7" i="9"/>
  <c r="J7" i="9"/>
  <c r="I7" i="9"/>
  <c r="K6" i="9"/>
  <c r="J6" i="9"/>
  <c r="I6" i="9"/>
  <c r="K5" i="9"/>
  <c r="J5" i="9"/>
  <c r="I5" i="9"/>
  <c r="F15" i="9" l="1"/>
  <c r="F16" i="9"/>
  <c r="F14" i="9" s="1"/>
  <c r="E11" i="9"/>
  <c r="B11" i="9" s="1"/>
  <c r="E16" i="9"/>
  <c r="E17" i="9"/>
  <c r="B17" i="9" s="1"/>
  <c r="E12" i="9"/>
  <c r="B12" i="9" s="1"/>
  <c r="E8" i="9"/>
  <c r="B8" i="9" s="1"/>
  <c r="E15" i="9"/>
  <c r="B15" i="9" s="1"/>
  <c r="F272" i="9"/>
  <c r="B272" i="9" s="1"/>
  <c r="E7" i="9"/>
  <c r="B7" i="9" s="1"/>
  <c r="E13" i="9"/>
  <c r="B13" i="9" s="1"/>
  <c r="E5" i="9"/>
  <c r="B5" i="9" s="1"/>
  <c r="E9" i="9"/>
  <c r="B9" i="9" s="1"/>
  <c r="E18" i="9"/>
  <c r="B18" i="9" s="1"/>
  <c r="E6" i="9"/>
  <c r="B6" i="9" s="1"/>
  <c r="E10" i="9"/>
  <c r="B10" i="9" s="1"/>
  <c r="F19" i="9" l="1"/>
  <c r="F3" i="9" s="1"/>
  <c r="B16" i="9"/>
  <c r="E4"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<sst xmlns="http://schemas.openxmlformats.org/spreadsheetml/2006/main" count="4312" uniqueCount="3393">
  <si>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</si>
  <si>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</si>
  <si>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</si>
  <si>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</si>
  <si>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</si>
  <si>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</si>
  <si>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</si>
  <si>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</si>
  <si>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</si>
  <si>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</si>
  <si>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</si>
  <si>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</si>
  <si>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</si>
  <si>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</si>
  <si>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</si>
  <si>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</si>
  <si>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</si>
  <si>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</si>
  <si>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</si>
  <si>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</si>
  <si>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</si>
  <si>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</si>
  <si>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</si>
  <si>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</si>
  <si>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</si>
  <si>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</si>
  <si>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</si>
  <si>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</si>
  <si>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</si>
  <si>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</si>
  <si>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</si>
  <si>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</si>
  <si>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</si>
  <si>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</si>
  <si>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</si>
  <si>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</si>
  <si>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</si>
  <si>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</si>
  <si>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</si>
  <si>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</si>
  <si>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</si>
  <si>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</si>
  <si>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</si>
  <si>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</si>
  <si>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</si>
  <si>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</si>
  <si>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</si>
  <si>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</si>
  <si>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</si>
  <si>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</si>
  <si>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</si>
  <si>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</si>
  <si>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</si>
  <si>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</si>
  <si>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</si>
  <si>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</si>
  <si>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</si>
  <si>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</si>
  <si>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</si>
  <si>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</si>
  <si>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</si>
  <si>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</si>
  <si>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</si>
  <si>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</si>
  <si>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</si>
  <si>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</si>
  <si>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</si>
  <si>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</si>
  <si>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</si>
  <si>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</si>
  <si>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</si>
  <si>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</si>
  <si>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</si>
  <si>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</si>
  <si>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</si>
  <si>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</si>
  <si>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</si>
  <si>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</si>
  <si>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</si>
  <si>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</si>
  <si>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</si>
  <si>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</si>
  <si>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</si>
  <si>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</si>
  <si>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</si>
  <si>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</si>
  <si>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</si>
  <si>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</si>
  <si>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</si>
  <si>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</si>
  <si>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</si>
  <si>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</si>
  <si>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</si>
  <si>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</si>
  <si>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</si>
  <si>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</si>
  <si>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</si>
  <si>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</si>
  <si>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</si>
  <si>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</si>
  <si>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</si>
  <si>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</si>
  <si>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</si>
  <si>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</si>
  <si>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</si>
  <si>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</si>
  <si>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</si>
  <si>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</si>
  <si>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</si>
  <si>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</si>
  <si>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</si>
  <si>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</si>
  <si>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</si>
  <si>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</si>
  <si>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</si>
  <si>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</si>
  <si>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</si>
  <si>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</si>
  <si>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</si>
  <si>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</si>
  <si>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</si>
  <si>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</si>
  <si>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</si>
  <si>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</si>
  <si>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</si>
  <si>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</si>
  <si>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</si>
  <si>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</si>
  <si>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</si>
  <si>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</si>
  <si>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</si>
  <si>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</si>
  <si>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</si>
  <si>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</si>
  <si>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</si>
  <si>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</si>
  <si>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</si>
  <si>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</si>
  <si>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</si>
  <si>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</si>
  <si>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</si>
  <si>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</si>
  <si>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</si>
  <si>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</si>
  <si>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</si>
  <si>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</si>
  <si>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</si>
  <si>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</si>
  <si>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</si>
  <si>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</si>
  <si>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</si>
  <si>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</si>
  <si>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</si>
  <si>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</si>
  <si>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</si>
  <si>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</si>
  <si>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</si>
  <si>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</si>
  <si>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</si>
  <si>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</si>
  <si>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</si>
  <si>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</si>
  <si>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</si>
  <si>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</si>
  <si>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</si>
  <si>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</si>
  <si>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</si>
  <si>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</si>
  <si>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</si>
  <si>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</si>
  <si>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</si>
  <si>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</si>
  <si>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</si>
  <si>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</si>
  <si>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</si>
  <si>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</si>
  <si>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</si>
  <si>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</si>
  <si>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</si>
  <si>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</si>
  <si>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</si>
  <si>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</si>
  <si>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</si>
  <si>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</si>
  <si>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</si>
  <si>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</si>
  <si>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</si>
  <si>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</si>
  <si>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</si>
  <si>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</si>
  <si>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</si>
  <si>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</si>
  <si>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</si>
  <si>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</si>
  <si>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</si>
  <si>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</si>
  <si>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</si>
  <si>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</si>
  <si>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</si>
  <si>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</si>
  <si>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</si>
  <si>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</si>
  <si>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</si>
  <si>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</si>
  <si>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</si>
  <si>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</si>
  <si>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</si>
  <si>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</si>
  <si>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</si>
  <si>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</si>
  <si>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</si>
  <si>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</si>
  <si>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</si>
  <si>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</si>
  <si>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</si>
  <si>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</si>
  <si>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</si>
  <si>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</si>
  <si>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</si>
  <si>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</si>
  <si>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</si>
  <si>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</si>
  <si>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</si>
  <si>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</si>
  <si>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</si>
  <si>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</si>
  <si>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</si>
  <si>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</si>
  <si>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</si>
  <si>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</si>
  <si>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</si>
  <si>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</si>
  <si>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</si>
  <si>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</si>
  <si>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</si>
  <si>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</si>
  <si>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</si>
  <si>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</si>
  <si>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</si>
  <si>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</si>
  <si>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</si>
  <si>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</si>
  <si>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</si>
  <si>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</si>
  <si>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</si>
  <si>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</si>
  <si>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</si>
  <si>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</si>
  <si>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</si>
  <si>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</si>
  <si>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</si>
  <si>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</si>
  <si>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</si>
  <si>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</si>
  <si>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</si>
  <si>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</si>
  <si>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</si>
  <si>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</si>
  <si>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</si>
  <si>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</si>
  <si>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</si>
  <si>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</si>
  <si>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</si>
  <si>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</si>
  <si>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</si>
  <si>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</si>
  <si>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</si>
  <si>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</si>
  <si>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</si>
  <si>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</si>
  <si>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</si>
  <si>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</si>
  <si>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</si>
  <si>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</si>
  <si>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</si>
  <si>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</si>
  <si>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</si>
  <si>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</si>
  <si>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</si>
  <si>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</si>
  <si>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</si>
  <si>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</si>
  <si>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</si>
  <si>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</si>
  <si>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</si>
  <si>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</si>
  <si>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</si>
  <si>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</si>
  <si>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</si>
  <si>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</si>
  <si>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</si>
  <si>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</si>
  <si>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</si>
  <si>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</si>
  <si>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</si>
  <si>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</si>
  <si>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</si>
  <si>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</si>
  <si>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</si>
  <si>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</si>
  <si>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</si>
  <si>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</si>
  <si>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</si>
  <si>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</si>
  <si>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</si>
  <si>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</si>
  <si>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</si>
  <si>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</si>
  <si>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</si>
  <si>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</si>
  <si>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</si>
  <si>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</si>
  <si>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</si>
  <si>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</si>
  <si>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</si>
  <si>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</si>
  <si>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</si>
  <si>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</si>
  <si>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</si>
  <si>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</si>
  <si>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</si>
  <si>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</si>
  <si>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</si>
  <si>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</si>
  <si>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</si>
  <si>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</si>
  <si>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</si>
  <si>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</si>
  <si>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</si>
  <si>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</si>
  <si>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</si>
  <si>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</si>
  <si>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</si>
  <si>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</si>
  <si>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</si>
  <si>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</si>
  <si>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</si>
  <si>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</si>
  <si>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</si>
  <si>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</si>
  <si>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</si>
  <si>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</si>
  <si>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</si>
  <si>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</si>
  <si>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</si>
  <si>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</si>
  <si>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</si>
  <si>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</si>
  <si>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</si>
  <si>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</si>
  <si>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</si>
  <si>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</si>
  <si>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</si>
  <si>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</si>
  <si>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</si>
  <si>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</si>
  <si>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</si>
  <si>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</si>
  <si>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</si>
  <si>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</si>
  <si>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</si>
  <si>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</si>
  <si>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</si>
  <si>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</si>
  <si>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</si>
  <si>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</si>
  <si>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</si>
  <si>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</si>
  <si>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</si>
  <si>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</si>
  <si>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</si>
  <si>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</si>
  <si>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</si>
  <si>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</si>
  <si>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</si>
  <si>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</si>
  <si>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</si>
  <si>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</si>
  <si>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</si>
  <si>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</si>
  <si>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</si>
  <si>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</si>
  <si>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</si>
  <si>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</si>
  <si>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</si>
  <si>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</si>
  <si>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</si>
  <si>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</si>
  <si>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</si>
  <si>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</si>
  <si>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</si>
  <si>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</si>
  <si>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</si>
  <si>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</si>
  <si>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</si>
  <si>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</si>
  <si>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</si>
  <si>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</si>
  <si>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</si>
  <si>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</si>
  <si>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</si>
  <si>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</si>
  <si>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</si>
  <si>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</si>
  <si>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</si>
  <si>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</si>
  <si>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</si>
  <si>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</si>
  <si>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</si>
  <si>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</si>
  <si>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</si>
  <si>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</si>
  <si>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</si>
  <si>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</si>
  <si>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</si>
  <si>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</si>
  <si>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</si>
  <si>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</si>
  <si>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</si>
  <si>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</si>
  <si>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</si>
  <si>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</si>
  <si>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</si>
  <si>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</si>
  <si>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</si>
  <si>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</si>
  <si>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</si>
  <si>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</si>
  <si>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</si>
  <si>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</si>
  <si>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</si>
  <si>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</si>
  <si>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</si>
  <si>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</si>
  <si>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</si>
  <si>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</si>
  <si>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</si>
  <si>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</si>
  <si>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</si>
  <si>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</si>
  <si>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</si>
  <si>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</si>
  <si>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</si>
  <si>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</si>
  <si>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</si>
  <si>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</si>
  <si>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</si>
  <si>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</si>
  <si>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</si>
  <si>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</si>
  <si>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</si>
  <si>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</si>
  <si>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</si>
  <si>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</si>
  <si>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</si>
  <si>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</si>
  <si>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</si>
  <si>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</si>
  <si>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</si>
  <si>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</si>
  <si>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</si>
  <si>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</si>
  <si>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</si>
  <si>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</si>
  <si>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</si>
  <si>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</si>
  <si>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</si>
  <si>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</si>
  <si>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</si>
  <si>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</si>
  <si>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</si>
  <si>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</si>
  <si>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</si>
  <si>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</si>
  <si>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</si>
  <si>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</si>
  <si>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</si>
  <si>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</si>
  <si>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</si>
  <si>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</si>
  <si>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</si>
  <si>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</si>
  <si>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</si>
  <si>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</si>
  <si>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</si>
  <si>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</si>
  <si>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</si>
  <si>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</si>
  <si>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</si>
  <si>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</si>
  <si>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</si>
  <si>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</si>
  <si>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</si>
  <si>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</si>
  <si>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</si>
  <si>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</si>
  <si>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</si>
  <si>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</si>
  <si>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</si>
  <si>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</si>
  <si>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</si>
  <si>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</si>
  <si>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</si>
  <si>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</si>
  <si>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</si>
  <si>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</si>
  <si>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</si>
  <si>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</si>
  <si>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</si>
  <si>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</si>
  <si>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</si>
  <si>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</si>
  <si>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</si>
  <si>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</si>
  <si>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</si>
  <si>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</si>
  <si>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</si>
  <si>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</si>
  <si>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</si>
  <si>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</si>
  <si>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</si>
  <si>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</si>
  <si>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</si>
  <si>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</si>
  <si>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</si>
  <si>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</si>
  <si>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</si>
  <si>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</si>
  <si>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</si>
  <si>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</si>
  <si>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</si>
  <si>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</si>
  <si>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</si>
  <si>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</si>
  <si>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</si>
  <si>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</si>
  <si>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</si>
  <si>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</si>
  <si>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</si>
  <si>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</si>
  <si>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</si>
  <si>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</si>
  <si>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</si>
  <si>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</si>
  <si>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</si>
  <si>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</si>
  <si>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</si>
  <si>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</si>
  <si>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</si>
  <si>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</si>
  <si>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</si>
  <si>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</si>
  <si>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</si>
  <si>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</si>
  <si>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</si>
  <si>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</si>
  <si>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</si>
  <si>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</si>
  <si>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</si>
  <si>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</si>
  <si>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</si>
  <si>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</si>
  <si>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</si>
  <si>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</si>
  <si>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</si>
  <si>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</si>
  <si>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</si>
  <si>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</si>
  <si>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</si>
  <si>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</si>
  <si>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</si>
  <si>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</si>
  <si>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</si>
  <si>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</si>
  <si>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</si>
  <si>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</si>
  <si>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</si>
  <si>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</si>
  <si>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</si>
  <si>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</si>
  <si>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</si>
  <si>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</si>
  <si>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</si>
  <si>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</si>
  <si>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</si>
  <si>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</si>
  <si>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</si>
  <si>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</si>
  <si>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</si>
  <si>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</si>
  <si>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</si>
  <si>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</si>
  <si>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</si>
  <si>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</si>
  <si>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</si>
  <si>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</si>
  <si>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</si>
  <si>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</si>
  <si>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</si>
  <si>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</si>
  <si>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</si>
  <si>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</si>
  <si>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</si>
  <si>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</si>
  <si>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</si>
  <si>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</si>
  <si>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</si>
  <si>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</si>
  <si>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</si>
  <si>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</si>
  <si>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</si>
  <si>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</si>
  <si>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</si>
  <si>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</si>
  <si>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</si>
  <si>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</si>
  <si>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</si>
  <si>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</si>
  <si>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</si>
  <si>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</si>
  <si>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</si>
  <si>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</si>
  <si>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</si>
  <si>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</si>
  <si>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</si>
  <si>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</si>
  <si>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</si>
  <si>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</si>
  <si>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</si>
  <si>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</si>
  <si>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</si>
  <si>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</si>
  <si>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</si>
  <si>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</si>
  <si>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</si>
  <si>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</si>
  <si>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</si>
  <si>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</si>
  <si>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</si>
  <si>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</si>
  <si>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</si>
  <si>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</si>
  <si>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</si>
  <si>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</si>
  <si>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</si>
  <si>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</si>
  <si>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</si>
  <si>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</si>
  <si>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</si>
  <si>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</si>
  <si>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</si>
  <si>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</si>
  <si>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</si>
  <si>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</si>
  <si>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</si>
  <si>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</si>
  <si>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</si>
  <si>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</si>
  <si>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</si>
  <si>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</si>
  <si>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</si>
  <si>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</si>
  <si>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</si>
  <si>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</si>
  <si>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</si>
  <si>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</si>
  <si>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</si>
  <si>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</si>
  <si>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</si>
  <si>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</si>
  <si>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</si>
  <si>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</si>
  <si>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</si>
  <si>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</si>
  <si>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</si>
  <si>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</si>
  <si>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</si>
  <si>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</si>
  <si>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</si>
  <si>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</si>
  <si>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</si>
  <si>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</si>
  <si>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</si>
  <si>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</si>
  <si>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</si>
  <si>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</si>
  <si>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</si>
  <si>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</si>
  <si>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</si>
  <si>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</si>
  <si>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</si>
  <si>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</si>
  <si>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</si>
  <si>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</si>
  <si>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</si>
  <si>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</si>
  <si>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</si>
  <si>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</si>
  <si>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</si>
  <si>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</si>
  <si>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</si>
  <si>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</si>
  <si>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</si>
  <si>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</si>
  <si>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</si>
  <si>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</si>
  <si>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</si>
  <si>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</si>
  <si>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</si>
  <si>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</si>
  <si>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</si>
  <si>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</si>
  <si>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</si>
  <si>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</si>
  <si>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</si>
  <si>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</si>
  <si>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</si>
  <si>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</si>
  <si>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</si>
  <si>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</si>
  <si>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</si>
  <si>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</si>
  <si>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</si>
  <si>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</si>
  <si>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</si>
  <si>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</si>
  <si>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</si>
  <si>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</si>
  <si>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</si>
  <si>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</si>
  <si>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</si>
  <si>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</si>
  <si>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</si>
  <si>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</si>
  <si>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</si>
  <si>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</si>
  <si>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</si>
  <si>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</si>
  <si>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</si>
  <si>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</si>
  <si>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</si>
  <si>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</si>
  <si>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</si>
  <si>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</si>
  <si>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</si>
  <si>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</si>
  <si>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</si>
  <si>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</si>
  <si>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</si>
  <si>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</si>
  <si>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</si>
  <si>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</si>
  <si>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</si>
  <si>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</si>
  <si>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</si>
  <si>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</si>
  <si>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</si>
  <si>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</si>
  <si>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</si>
  <si>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</si>
  <si>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</si>
  <si>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</si>
  <si>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</si>
  <si>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</si>
  <si>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</si>
  <si>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</si>
  <si>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</si>
  <si>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</si>
  <si>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</si>
  <si>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</si>
  <si>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</si>
  <si>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</si>
  <si>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</si>
  <si>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</si>
  <si>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</si>
  <si>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</si>
  <si>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</si>
  <si>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</si>
  <si>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</si>
  <si>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</si>
  <si>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</si>
  <si>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</si>
  <si>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</si>
  <si>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</si>
  <si>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</si>
  <si>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</si>
  <si>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</si>
  <si>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</si>
  <si>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</si>
  <si>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</si>
  <si>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</si>
  <si>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</si>
  <si>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</si>
  <si>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</si>
  <si>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</si>
  <si>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</si>
  <si>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</si>
  <si>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</si>
  <si>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</si>
  <si>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</si>
  <si>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</si>
  <si>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</si>
  <si>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</si>
  <si>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</si>
  <si>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</si>
  <si>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</si>
  <si>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</si>
  <si>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</si>
  <si>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</si>
  <si>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</si>
  <si>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</si>
  <si>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</si>
  <si>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</si>
  <si>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</si>
  <si>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</si>
  <si>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</si>
  <si>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</si>
  <si>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</si>
  <si>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</si>
  <si>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</si>
  <si>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</si>
  <si>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</si>
  <si>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</si>
  <si>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</si>
  <si>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</si>
  <si>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</si>
  <si>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</si>
  <si>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</si>
  <si>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</si>
  <si>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</si>
  <si>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</si>
  <si>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</si>
  <si>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</si>
  <si>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</si>
  <si>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</si>
  <si>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</si>
  <si>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</si>
  <si>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</si>
  <si>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</si>
  <si>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</si>
  <si>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</si>
  <si>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</si>
  <si>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</si>
  <si>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</si>
  <si>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</si>
  <si>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</si>
  <si>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</si>
  <si>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</si>
  <si>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</si>
  <si>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</si>
  <si>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</si>
  <si>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</si>
  <si>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</si>
  <si>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</si>
  <si>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</si>
  <si>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</si>
  <si>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</si>
  <si>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</si>
  <si>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</si>
  <si>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</si>
  <si>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</si>
  <si>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</si>
  <si>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</si>
  <si>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</si>
  <si>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</si>
  <si>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</si>
  <si>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</si>
  <si>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</si>
  <si>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</si>
  <si>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</si>
  <si>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</si>
  <si>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</si>
  <si>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</si>
  <si>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</si>
  <si>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</si>
  <si>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</si>
  <si>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</si>
  <si>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</si>
  <si>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</si>
  <si>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</si>
  <si>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</si>
  <si>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</si>
  <si>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</si>
  <si>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</si>
  <si>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</si>
  <si>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</si>
  <si>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</si>
  <si>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</si>
  <si>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</si>
  <si>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</si>
  <si>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</si>
  <si>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</si>
  <si>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</si>
  <si>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</si>
  <si>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</si>
  <si>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</si>
  <si>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</si>
  <si>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</si>
  <si>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</si>
  <si>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</si>
  <si>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</si>
  <si>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</si>
  <si>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</si>
  <si>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</si>
  <si>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</si>
  <si>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</si>
  <si>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</si>
  <si>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</si>
  <si>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</si>
  <si>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</si>
  <si>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</si>
  <si>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</si>
  <si>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</si>
  <si>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</si>
  <si>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</si>
  <si>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</si>
  <si>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</si>
  <si>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</si>
  <si>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</si>
  <si>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</si>
  <si>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</si>
  <si>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</si>
  <si>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</si>
  <si>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</si>
  <si>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</si>
  <si>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</si>
  <si>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</si>
  <si>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</si>
  <si>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</si>
  <si>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</si>
  <si>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</si>
  <si>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</si>
  <si>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</si>
  <si>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</si>
  <si>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</si>
  <si>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</si>
  <si>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</si>
  <si>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</si>
  <si>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</si>
  <si>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</si>
  <si>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</si>
  <si>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</si>
  <si>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</si>
  <si>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</si>
  <si>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</si>
  <si>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</si>
  <si>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</si>
  <si>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</si>
  <si>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</si>
  <si>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</si>
  <si>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</si>
  <si>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</si>
  <si>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</si>
  <si>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</si>
  <si>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</si>
  <si>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</si>
  <si>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</si>
  <si>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</si>
  <si>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</si>
  <si>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</si>
  <si>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</si>
  <si>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</si>
  <si>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</si>
  <si>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</si>
  <si>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</si>
  <si>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</si>
  <si>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</si>
  <si>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</si>
  <si>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</si>
  <si>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</si>
  <si>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</si>
  <si>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</si>
  <si>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</si>
  <si>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</si>
  <si>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</si>
  <si>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</si>
  <si>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</si>
  <si>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</si>
  <si>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</si>
  <si>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</si>
  <si>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</si>
  <si>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</si>
  <si>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</si>
  <si>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</si>
  <si>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</si>
  <si>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</si>
  <si>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</si>
  <si>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</si>
  <si>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</si>
  <si>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</si>
  <si>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</si>
  <si>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</si>
  <si>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</si>
  <si>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</si>
  <si>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</si>
  <si>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</si>
  <si>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</si>
  <si>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</si>
  <si>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</si>
  <si>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</si>
  <si>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</si>
  <si>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</si>
  <si>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</si>
  <si>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</si>
  <si>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</si>
  <si>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</si>
  <si>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</si>
  <si>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</si>
  <si>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</si>
  <si>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</si>
  <si>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</si>
  <si>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</si>
  <si>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</si>
  <si>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</si>
  <si>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</si>
  <si>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</si>
  <si>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</si>
  <si>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</si>
  <si>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</si>
  <si>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</si>
  <si>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</si>
  <si>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</si>
  <si>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</si>
  <si>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</si>
  <si>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</si>
  <si>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</si>
  <si>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</si>
  <si>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</si>
  <si>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</si>
  <si>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</si>
  <si>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</si>
  <si>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</si>
  <si>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</si>
  <si>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</si>
  <si>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</si>
  <si>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</si>
  <si>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</si>
  <si>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</si>
  <si>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</si>
  <si>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</si>
  <si>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</si>
  <si>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</si>
  <si>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</si>
  <si>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</si>
  <si>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</si>
  <si>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</si>
  <si>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</si>
  <si>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</si>
  <si>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</si>
  <si>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</si>
  <si>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</si>
  <si>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</si>
  <si>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</si>
  <si>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</si>
  <si>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</si>
  <si>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</si>
  <si>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</si>
  <si>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</si>
  <si>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</si>
  <si>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</si>
  <si>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</si>
  <si>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</si>
  <si>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</si>
  <si>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</si>
  <si>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</si>
  <si>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</si>
  <si>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</si>
  <si>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</si>
  <si>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</si>
  <si>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</si>
  <si>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</si>
  <si>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</si>
  <si>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</si>
  <si>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</si>
  <si>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</si>
  <si>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</si>
  <si>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</si>
  <si>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</si>
  <si>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</si>
  <si>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</si>
  <si>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</si>
  <si>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</si>
  <si>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</si>
  <si>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</si>
  <si>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</si>
  <si>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</si>
  <si>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</si>
  <si>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</si>
  <si>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</si>
  <si>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</si>
  <si>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</si>
  <si>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</si>
  <si>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</si>
  <si>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</si>
  <si>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</si>
  <si>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</si>
  <si>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</si>
  <si>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</si>
  <si>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</si>
  <si>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</si>
  <si>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</si>
  <si>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</si>
  <si>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</si>
  <si>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</si>
  <si>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</si>
  <si>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</si>
  <si>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</si>
  <si>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</si>
  <si>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</si>
  <si>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</si>
  <si>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</si>
  <si>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</si>
  <si>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</si>
  <si>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</si>
  <si>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</si>
  <si>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</si>
  <si>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</si>
  <si>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</si>
  <si>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</si>
  <si>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</si>
  <si>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</si>
  <si>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</si>
  <si>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</si>
  <si>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</si>
  <si>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</si>
  <si>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</si>
  <si>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</si>
  <si>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</si>
  <si>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</si>
  <si>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</si>
  <si>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</si>
  <si>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</si>
  <si>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</si>
  <si>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</si>
  <si>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</si>
  <si>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</si>
  <si>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</si>
  <si>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</si>
  <si>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</si>
  <si>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</si>
  <si>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</si>
  <si>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</si>
  <si>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</si>
  <si>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</si>
  <si>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</si>
  <si>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</si>
  <si>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</si>
  <si>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</si>
  <si>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</si>
  <si>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</si>
  <si>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</si>
  <si>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</si>
  <si>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</si>
  <si>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</si>
  <si>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</si>
  <si>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</si>
  <si>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</si>
  <si>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</si>
  <si>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</si>
  <si>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</si>
  <si>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</si>
  <si>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</si>
  <si>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</si>
  <si>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</si>
  <si>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</si>
  <si>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</si>
  <si>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</si>
  <si>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</si>
  <si>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</si>
  <si>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</si>
  <si>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</si>
  <si>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</si>
  <si>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</si>
  <si>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</si>
  <si>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</si>
  <si>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</si>
  <si>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</si>
  <si>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</si>
  <si>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</si>
  <si>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</si>
  <si>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</si>
  <si>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</si>
  <si>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</si>
  <si>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</si>
  <si>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</si>
  <si>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</si>
  <si>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</si>
  <si>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</si>
  <si>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</si>
  <si>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</si>
  <si>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</si>
  <si>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</si>
  <si>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</si>
  <si>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</si>
  <si>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</si>
  <si>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</si>
  <si>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</si>
  <si>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</si>
  <si>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</si>
  <si>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</si>
  <si>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</si>
  <si>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</si>
  <si>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</si>
  <si>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</si>
  <si>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</si>
  <si>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</si>
  <si>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</si>
  <si>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</si>
  <si>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</si>
  <si>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</si>
  <si>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</si>
  <si>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</si>
  <si>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</si>
  <si>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</si>
  <si>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</si>
  <si>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</si>
  <si>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</si>
  <si>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</si>
  <si>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</si>
  <si>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</si>
  <si>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</si>
  <si>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</si>
  <si>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</si>
  <si>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</si>
  <si>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</si>
  <si>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</si>
  <si>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</si>
  <si>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</si>
  <si>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</si>
  <si>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</si>
  <si>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</si>
  <si>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</si>
  <si>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</si>
  <si>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</si>
  <si>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</si>
  <si>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</si>
  <si>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</si>
  <si>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</si>
  <si>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</si>
  <si>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</si>
  <si>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</si>
  <si>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</si>
  <si>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</si>
  <si>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</si>
  <si>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</si>
  <si>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</si>
  <si>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</si>
  <si>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</si>
  <si>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</si>
  <si>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</si>
  <si>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</si>
  <si>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</si>
  <si>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</si>
  <si>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</si>
  <si>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</si>
  <si>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</si>
  <si>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</si>
  <si>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</si>
  <si>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</si>
  <si>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</si>
  <si>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</si>
  <si>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</si>
  <si>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</si>
  <si>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</si>
  <si>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</si>
  <si>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</si>
  <si>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</si>
  <si>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</si>
  <si>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</si>
  <si>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</si>
  <si>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</si>
  <si>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</si>
  <si>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</si>
  <si>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</si>
  <si>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</si>
  <si>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</si>
  <si>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</si>
  <si>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</si>
  <si>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</si>
  <si>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</si>
  <si>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</si>
  <si>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</si>
  <si>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</si>
  <si>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</si>
  <si>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</si>
  <si>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</si>
  <si>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</si>
  <si>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</si>
  <si>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</si>
  <si>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</si>
  <si>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</si>
  <si>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</si>
  <si>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</si>
  <si>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</si>
  <si>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</si>
  <si>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</si>
  <si>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</si>
  <si>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</si>
  <si>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</si>
  <si>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</si>
  <si>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</si>
  <si>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</si>
  <si>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</si>
  <si>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</si>
  <si>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</si>
  <si>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</si>
  <si>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</si>
  <si>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</si>
  <si>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</si>
  <si>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</si>
  <si>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</si>
  <si>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</si>
  <si>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</si>
  <si>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</si>
  <si>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</si>
  <si>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</si>
  <si>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</si>
  <si>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</si>
  <si>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</si>
  <si>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</si>
  <si>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</si>
  <si>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</si>
  <si>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</si>
  <si>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</si>
  <si>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</si>
  <si>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</si>
  <si>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</si>
  <si>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</si>
  <si>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</si>
  <si>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</si>
  <si>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</si>
  <si>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</si>
  <si>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</si>
  <si>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</si>
  <si>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</si>
  <si>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</si>
  <si>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</si>
  <si>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</si>
  <si>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</si>
  <si>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</si>
  <si>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</si>
  <si>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</si>
  <si>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</si>
  <si>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</si>
  <si>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</si>
  <si>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</si>
  <si>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</si>
  <si>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</si>
  <si>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</si>
  <si>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</si>
  <si>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</si>
  <si>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</si>
  <si>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</si>
  <si>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</si>
  <si>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</si>
  <si>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</si>
  <si>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</si>
  <si>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</si>
  <si>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</si>
  <si>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</si>
  <si>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</si>
  <si>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</si>
  <si>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</si>
  <si>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</si>
  <si>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</si>
  <si>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</si>
  <si>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</si>
  <si>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</si>
  <si>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</si>
  <si>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</si>
  <si>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</si>
  <si>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</si>
  <si>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</si>
  <si>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</si>
  <si>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</si>
  <si>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</si>
  <si>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</si>
  <si>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</si>
  <si>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</si>
  <si>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</si>
  <si>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</si>
  <si>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</si>
  <si>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</si>
  <si>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</si>
  <si>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</si>
  <si>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</si>
  <si>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</si>
  <si>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</si>
  <si>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</si>
  <si>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</si>
  <si>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</si>
  <si>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</si>
  <si>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</si>
  <si>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</si>
  <si>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</si>
  <si>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</si>
  <si>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</si>
  <si>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</si>
  <si>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</si>
  <si>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</si>
  <si>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</si>
  <si>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</si>
  <si>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</si>
  <si>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</si>
  <si>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</si>
  <si>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</si>
  <si>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</si>
  <si>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</si>
  <si>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</si>
  <si>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</si>
  <si>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</si>
  <si>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</si>
  <si>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</si>
  <si>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</si>
  <si>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</si>
  <si>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</si>
  <si>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</si>
  <si>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</si>
  <si>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</si>
  <si>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</si>
  <si>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</si>
  <si>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</si>
  <si>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</si>
  <si>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</si>
  <si>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</si>
  <si>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</si>
  <si>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</si>
  <si>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</si>
  <si>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</si>
  <si>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</si>
  <si>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</si>
  <si>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</si>
  <si>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</si>
  <si>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</si>
  <si>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</si>
  <si>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</si>
  <si>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</si>
  <si>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</si>
  <si>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</si>
  <si>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</si>
  <si>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</si>
  <si>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</si>
  <si>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</si>
  <si>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</si>
  <si>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</si>
  <si>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</si>
  <si>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</si>
  <si>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</si>
  <si>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</si>
  <si>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</si>
  <si>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</si>
  <si>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</si>
  <si>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</si>
  <si>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</si>
  <si>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</si>
  <si>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</si>
  <si>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</si>
  <si>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</si>
  <si>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</si>
  <si>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</si>
  <si>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</si>
  <si>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</si>
  <si>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</si>
  <si>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</si>
  <si>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</si>
  <si>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</si>
  <si>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</si>
  <si>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</si>
  <si>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</si>
  <si>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</si>
  <si>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</si>
  <si>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</si>
  <si>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</si>
  <si>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</si>
  <si>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</si>
  <si>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</si>
  <si>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</si>
  <si>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</si>
  <si>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</si>
  <si>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</si>
  <si>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</si>
  <si>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</si>
  <si>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</si>
  <si>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</si>
  <si>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</si>
  <si>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</si>
  <si>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</si>
  <si>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</si>
  <si>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</si>
  <si>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</si>
  <si>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</si>
  <si>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</si>
  <si>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</si>
  <si>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</si>
  <si>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</si>
  <si>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</si>
  <si>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</si>
  <si>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</si>
  <si>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</si>
  <si>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</si>
  <si>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</si>
  <si>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</si>
  <si>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</si>
  <si>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</si>
  <si>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</si>
  <si>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</si>
  <si>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</si>
  <si>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</si>
  <si>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</si>
  <si>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</si>
  <si>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</si>
  <si>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</si>
  <si>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</si>
  <si>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</si>
  <si>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</si>
  <si>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</si>
  <si>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</si>
  <si>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</si>
  <si>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</si>
  <si>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</si>
  <si>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</si>
  <si>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</si>
  <si>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</si>
  <si>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</si>
  <si>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</si>
  <si>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</si>
  <si>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</si>
  <si>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</si>
  <si>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</si>
  <si>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</si>
  <si>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</si>
  <si>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</si>
  <si>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</si>
  <si>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</si>
  <si>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</si>
  <si>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</si>
  <si>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</si>
  <si>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</si>
  <si>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</si>
  <si>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</si>
  <si>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</si>
  <si>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</si>
  <si>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</si>
  <si>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</si>
  <si>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</si>
  <si>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</si>
  <si>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</si>
  <si>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</si>
  <si>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</si>
  <si>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</si>
  <si>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</si>
  <si>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</si>
  <si>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</si>
  <si>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</si>
  <si>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</si>
  <si>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</si>
  <si>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</si>
  <si>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</si>
  <si>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</si>
  <si>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</si>
  <si>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</si>
  <si>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</si>
  <si>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</si>
  <si>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</si>
  <si>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</si>
  <si>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</si>
  <si>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</si>
  <si>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</si>
  <si>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</si>
  <si>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</si>
  <si>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</si>
  <si>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</si>
  <si>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</si>
  <si>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</si>
  <si>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</si>
  <si>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</si>
  <si>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</si>
  <si>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</si>
  <si>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</si>
  <si>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</si>
  <si>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</si>
  <si>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</si>
  <si>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</si>
  <si>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</si>
  <si>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</si>
  <si>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</si>
  <si>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</si>
  <si>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</si>
  <si>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</si>
  <si>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</si>
  <si>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</si>
  <si>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</si>
  <si>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</si>
  <si>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</si>
  <si>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</si>
  <si>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</si>
  <si>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</si>
  <si>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</si>
  <si>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</si>
  <si>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</si>
  <si>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</si>
  <si>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</si>
  <si>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</si>
  <si>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</si>
  <si>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</si>
  <si>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</si>
  <si>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</si>
  <si>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</si>
  <si>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</si>
  <si>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</si>
  <si>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</si>
  <si>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</si>
  <si>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</si>
  <si>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</si>
  <si>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</si>
  <si>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</si>
  <si>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</si>
  <si>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</si>
  <si>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</si>
  <si>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</si>
  <si>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</si>
  <si>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</si>
  <si>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</si>
  <si>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</si>
  <si>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</si>
  <si>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</si>
  <si>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</si>
  <si>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</si>
  <si>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</si>
  <si>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</si>
  <si>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</si>
  <si>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</si>
  <si>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</si>
  <si>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</si>
  <si>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</si>
  <si>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</si>
  <si>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</si>
  <si>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</si>
  <si>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</si>
  <si>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</si>
  <si>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</si>
  <si>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</si>
  <si>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</si>
  <si>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</si>
  <si>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</si>
  <si>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</si>
  <si>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</si>
  <si>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</si>
  <si>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</si>
  <si>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</si>
  <si>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</si>
  <si>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</si>
  <si>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</si>
  <si>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</si>
  <si>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</si>
  <si>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</si>
  <si>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</si>
  <si>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</si>
  <si>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</si>
  <si>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</si>
  <si>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</si>
  <si>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</si>
  <si>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</si>
  <si>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</si>
  <si>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</si>
  <si>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</si>
  <si>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</si>
  <si>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</si>
  <si>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</si>
  <si>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</si>
  <si>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</si>
  <si>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</si>
  <si>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</si>
  <si>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</si>
  <si>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</si>
  <si>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</si>
  <si>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</si>
  <si>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</si>
  <si>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</si>
  <si>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</si>
  <si>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</si>
  <si>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</si>
  <si>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</si>
  <si>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</si>
  <si>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</si>
  <si>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</si>
  <si>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</si>
  <si>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</si>
  <si>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</si>
  <si>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</si>
  <si>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</si>
  <si>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</si>
  <si>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</si>
  <si>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</si>
  <si>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</si>
  <si>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</si>
  <si>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</si>
  <si>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</si>
  <si>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</si>
  <si>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</si>
  <si>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</si>
  <si>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</si>
  <si>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</si>
  <si>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</si>
  <si>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</si>
  <si>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</si>
  <si>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</si>
  <si>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</si>
  <si>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</si>
  <si>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</si>
  <si>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</si>
  <si>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</si>
  <si>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</si>
  <si>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</si>
  <si>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</si>
  <si>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</si>
  <si>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</si>
  <si>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</si>
  <si>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</si>
  <si>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</si>
  <si>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</si>
  <si>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</si>
  <si>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</si>
  <si>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</si>
  <si>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</si>
  <si>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</si>
  <si>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</si>
  <si>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</si>
  <si>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</si>
  <si>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</si>
  <si>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</si>
  <si>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</si>
  <si>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</si>
  <si>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</si>
  <si>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</si>
  <si>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</si>
  <si>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</si>
  <si>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</si>
  <si>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</si>
  <si>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</si>
  <si>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</si>
  <si>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</si>
  <si>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</si>
  <si>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</si>
  <si>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</si>
  <si>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</si>
  <si>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</si>
  <si>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</si>
  <si>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</si>
  <si>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</si>
  <si>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</si>
  <si>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</si>
  <si>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</si>
  <si>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</si>
  <si>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</si>
  <si>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</si>
  <si>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</si>
  <si>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</si>
  <si>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</si>
  <si>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</si>
  <si>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</si>
  <si>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</si>
  <si>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</si>
  <si>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</si>
  <si>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</si>
  <si>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</si>
  <si>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</si>
  <si>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</si>
  <si>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</si>
  <si>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</si>
  <si>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</si>
  <si>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</si>
  <si>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</si>
  <si>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</si>
  <si>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</si>
  <si>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</si>
  <si>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</si>
  <si>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</si>
  <si>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</si>
  <si>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</si>
  <si>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</si>
  <si>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</si>
  <si>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</si>
  <si>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</si>
  <si>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</si>
  <si>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</si>
  <si>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</si>
  <si>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</si>
  <si>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</si>
  <si>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</si>
  <si>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</si>
  <si>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</si>
  <si>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</si>
  <si>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</si>
  <si>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</si>
  <si>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</si>
  <si>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</si>
  <si>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</si>
  <si>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</si>
  <si>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</si>
  <si>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</si>
  <si>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</si>
  <si>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</si>
  <si>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</si>
  <si>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</si>
  <si>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</si>
  <si>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</si>
  <si>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</si>
  <si>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</si>
  <si>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</si>
  <si>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</si>
  <si>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</si>
  <si>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</si>
  <si>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</si>
  <si>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</si>
  <si>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</si>
  <si>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</si>
  <si>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</si>
  <si>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</si>
  <si>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</si>
  <si>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</si>
  <si>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</si>
  <si>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</si>
  <si>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</si>
  <si>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</si>
  <si>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</si>
  <si>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</si>
  <si>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</si>
  <si>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</si>
  <si>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</si>
  <si>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</si>
  <si>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</si>
  <si>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</si>
  <si>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</si>
  <si>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</si>
  <si>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</si>
  <si>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</si>
  <si>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</si>
  <si>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</si>
  <si>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</si>
  <si>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</si>
  <si>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</si>
  <si>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</si>
  <si>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</si>
  <si>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</si>
  <si>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</si>
  <si>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</si>
  <si>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</si>
  <si>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</si>
  <si>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</si>
  <si>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</si>
  <si>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</si>
  <si>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</si>
  <si>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</si>
  <si>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</si>
  <si>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</si>
  <si>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</si>
  <si>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</si>
  <si>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</si>
  <si>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</si>
  <si>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</si>
  <si>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</si>
  <si>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</si>
  <si>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</si>
  <si>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</si>
  <si>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</si>
  <si>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</si>
  <si>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</si>
  <si>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</si>
  <si>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</si>
  <si>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</si>
  <si>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</si>
  <si>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</si>
  <si>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</si>
  <si>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</si>
  <si>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</si>
  <si>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</si>
  <si>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</si>
  <si>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</si>
  <si>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</si>
  <si>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</si>
  <si>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</si>
  <si>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</si>
  <si>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</si>
  <si>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</si>
  <si>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</si>
  <si>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</si>
  <si>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</si>
  <si>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</si>
  <si>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</si>
  <si>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</si>
  <si>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</si>
  <si>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</si>
  <si>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</si>
  <si>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</si>
  <si>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</si>
  <si>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</si>
  <si>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</si>
  <si>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</si>
  <si>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</si>
  <si>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</si>
  <si>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</si>
  <si>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</si>
  <si>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</si>
  <si>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</si>
  <si>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</si>
  <si>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</si>
  <si>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</si>
  <si>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</si>
  <si>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</si>
  <si>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</si>
  <si>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</si>
  <si>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</si>
  <si>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</si>
  <si>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</si>
  <si>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</si>
  <si>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</si>
  <si>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</si>
  <si>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</si>
  <si>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</si>
  <si>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</si>
  <si>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</si>
  <si>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</si>
  <si>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</si>
  <si>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</si>
  <si>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</si>
  <si>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</si>
  <si>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</si>
  <si>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</si>
  <si>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</si>
  <si>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</si>
  <si>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</si>
  <si>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</si>
  <si>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</si>
  <si>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</si>
  <si>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</si>
  <si>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</si>
  <si>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</si>
  <si>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</si>
  <si>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</si>
  <si>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</si>
  <si>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</si>
  <si>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</si>
  <si>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</si>
  <si>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</si>
  <si>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</si>
  <si>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</si>
  <si>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</si>
  <si>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</si>
  <si>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</si>
  <si>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</si>
  <si>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</si>
  <si>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</si>
  <si>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</si>
  <si>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</si>
  <si>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</si>
  <si>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</si>
  <si>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</si>
  <si>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</si>
  <si>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</si>
  <si>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</si>
  <si>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</si>
  <si>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</si>
  <si>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</si>
  <si>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</si>
  <si>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</si>
  <si>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</si>
  <si>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</si>
  <si>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</si>
  <si>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</si>
  <si>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</si>
  <si>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</si>
  <si>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</si>
  <si>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</si>
  <si>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</si>
  <si>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</si>
  <si>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</si>
  <si>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</si>
  <si>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</si>
  <si>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</si>
  <si>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</si>
  <si>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</si>
  <si>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</si>
  <si>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</si>
  <si>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</si>
  <si>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</si>
  <si>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</si>
  <si>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</si>
  <si>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</si>
  <si>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</si>
  <si>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</si>
  <si>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</si>
  <si>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</si>
  <si>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</si>
  <si>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</si>
  <si>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</si>
  <si>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</si>
  <si>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</si>
  <si>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</si>
  <si>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</si>
  <si>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</si>
  <si>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</si>
  <si>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</si>
  <si>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</si>
  <si>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</si>
  <si>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</si>
  <si>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</si>
  <si>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</si>
  <si>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</si>
  <si>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</si>
  <si>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</si>
  <si>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</si>
  <si>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</si>
  <si>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</si>
  <si>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</si>
  <si>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</si>
  <si>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</si>
  <si>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</si>
  <si>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</si>
  <si>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</si>
  <si>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</si>
  <si>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</si>
  <si>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</si>
  <si>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</si>
  <si>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</si>
  <si>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</si>
  <si>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</si>
  <si>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</si>
  <si>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</si>
  <si>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</si>
  <si>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</si>
  <si>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</si>
  <si>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</si>
  <si>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</si>
  <si>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</si>
  <si>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</si>
  <si>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</si>
  <si>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</si>
  <si>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</si>
  <si>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</si>
  <si>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</si>
  <si>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</si>
  <si>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</si>
  <si>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</si>
  <si>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</si>
  <si>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</si>
  <si>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</si>
  <si>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</si>
  <si>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</si>
  <si>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</si>
  <si>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</si>
  <si>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</si>
  <si>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</si>
  <si>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</si>
  <si>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</si>
  <si>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</si>
  <si>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</si>
  <si>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</si>
  <si>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</si>
  <si>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</si>
  <si>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</si>
  <si>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</si>
  <si>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</si>
  <si>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</si>
  <si>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</si>
  <si>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</si>
  <si>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</si>
  <si>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</si>
  <si>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</si>
  <si>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</si>
  <si>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</si>
  <si>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</si>
  <si>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</si>
  <si>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</si>
  <si>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</si>
  <si>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</si>
  <si>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</si>
  <si>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</si>
  <si>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</si>
  <si>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</si>
  <si>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</si>
  <si>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</si>
  <si>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</si>
  <si>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</si>
  <si>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</si>
  <si>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</si>
  <si>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</si>
  <si>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</si>
  <si>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</si>
  <si>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</si>
  <si>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</si>
  <si>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</si>
  <si>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</si>
  <si>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</si>
  <si>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</si>
  <si>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</si>
  <si>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</si>
  <si>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</si>
  <si>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</si>
  <si>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</si>
  <si>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</si>
  <si>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</si>
  <si>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</si>
  <si>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</si>
  <si>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</si>
  <si>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</si>
  <si>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</si>
  <si>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</si>
  <si>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</si>
  <si>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</si>
  <si>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</si>
  <si>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</si>
  <si>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</si>
  <si>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</si>
  <si>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</si>
  <si>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</si>
  <si>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</si>
  <si>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</si>
  <si>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</si>
  <si>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</si>
  <si>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</si>
  <si>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</si>
  <si>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</si>
  <si>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</si>
  <si>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</si>
  <si>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</si>
  <si>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</si>
  <si>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</si>
  <si>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</si>
  <si>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</si>
  <si>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</si>
  <si>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</si>
  <si>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</si>
  <si>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</si>
  <si>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</si>
  <si>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</si>
  <si>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</si>
  <si>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</si>
  <si>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</si>
  <si>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</si>
  <si>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</si>
  <si>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</si>
  <si>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</si>
  <si>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</si>
  <si>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</si>
  <si>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</si>
  <si>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</si>
  <si>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</si>
  <si>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</si>
  <si>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</si>
  <si>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</si>
  <si>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</si>
  <si>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</si>
  <si>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</si>
  <si>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</si>
  <si>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</si>
  <si>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</si>
  <si>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</si>
  <si>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</si>
  <si>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</si>
  <si>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</si>
  <si>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</si>
  <si>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</si>
  <si>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</si>
  <si>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</si>
  <si>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</si>
  <si>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</si>
  <si>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</si>
  <si>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</si>
  <si>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</si>
  <si>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</si>
  <si>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</si>
  <si>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</si>
  <si>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</si>
  <si>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</si>
  <si>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</si>
  <si>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</si>
  <si>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</si>
  <si>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</si>
  <si>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</si>
  <si>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</si>
  <si>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</si>
  <si>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</si>
  <si>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</si>
  <si>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</si>
  <si>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</si>
  <si>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</si>
  <si>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</si>
  <si>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</si>
  <si>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</si>
  <si>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</si>
  <si>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</si>
  <si>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</si>
  <si>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</si>
  <si>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</si>
  <si>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</si>
  <si>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</si>
  <si>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</si>
  <si>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</si>
  <si>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</si>
  <si>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</si>
  <si>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</si>
  <si>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</si>
  <si>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</si>
  <si>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</si>
  <si>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</si>
  <si>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</si>
  <si>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</si>
  <si>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</si>
  <si>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</si>
  <si>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</si>
  <si>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</si>
  <si>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</si>
  <si>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</si>
  <si>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</si>
  <si>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</si>
  <si>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</si>
  <si>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</si>
  <si>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</si>
  <si>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</si>
  <si>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</si>
  <si>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</si>
  <si>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</si>
  <si>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</si>
  <si>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</si>
  <si>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</si>
  <si>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</si>
  <si>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</si>
  <si>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</si>
  <si>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</si>
  <si>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</si>
  <si>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</si>
  <si>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</si>
  <si>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</si>
  <si>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</si>
  <si>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</si>
  <si>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</si>
  <si>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</si>
  <si>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</si>
  <si>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</si>
  <si>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</si>
  <si>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</si>
  <si>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</si>
  <si>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</si>
  <si>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</si>
  <si>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</si>
  <si>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</si>
  <si>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</si>
  <si>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</si>
  <si>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</si>
  <si>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</si>
  <si>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</si>
  <si>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</si>
  <si>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</si>
  <si>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</si>
  <si>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</si>
  <si>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</si>
  <si>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</si>
  <si>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</si>
  <si>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</si>
  <si>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</si>
  <si>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</si>
  <si>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</si>
  <si>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</si>
  <si>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</si>
  <si>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</si>
  <si>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</si>
  <si>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</si>
  <si>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</si>
  <si>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</si>
  <si>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</si>
  <si>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</si>
  <si>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</si>
  <si>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</si>
  <si>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</si>
  <si>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</si>
  <si>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</si>
  <si>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</si>
  <si>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</si>
  <si>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</si>
  <si>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</si>
  <si>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</si>
  <si>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</si>
  <si>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</si>
  <si>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</si>
  <si>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</si>
  <si>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</si>
  <si>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</si>
  <si>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</si>
  <si>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</si>
  <si>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</si>
  <si>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</si>
  <si>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</si>
  <si>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</si>
  <si>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</si>
  <si>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</si>
  <si>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</si>
  <si>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</si>
  <si>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</si>
  <si>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</si>
  <si>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</si>
  <si>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</si>
  <si>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</si>
  <si>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</si>
  <si>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</si>
  <si>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</si>
  <si>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</si>
  <si>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</si>
  <si>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</si>
  <si>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</si>
  <si>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</si>
  <si>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</si>
  <si>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</si>
  <si>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</si>
  <si>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</si>
  <si>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</si>
  <si>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</si>
  <si>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</si>
  <si>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</si>
  <si>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</si>
  <si>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</si>
  <si>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</si>
  <si>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</si>
  <si>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</si>
  <si>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</si>
  <si>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</si>
  <si>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</si>
  <si>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</si>
  <si>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</si>
  <si>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</si>
  <si>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</si>
  <si>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</si>
  <si>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</si>
  <si>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</si>
  <si>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</si>
  <si>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</si>
  <si>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</si>
  <si>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</si>
  <si>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</si>
  <si>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</si>
  <si>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</si>
  <si>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</si>
  <si>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</si>
  <si>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</si>
  <si>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</si>
  <si>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</si>
  <si>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</si>
  <si>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</si>
  <si>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</si>
  <si>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</si>
  <si>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</si>
  <si>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</si>
  <si>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</si>
  <si>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</si>
  <si>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</si>
  <si>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</si>
  <si>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</si>
  <si>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</si>
  <si>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</si>
  <si>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</si>
  <si>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</si>
  <si>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</si>
  <si>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</si>
  <si>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</si>
  <si>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</si>
  <si>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</si>
  <si>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</si>
  <si>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</si>
  <si>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</si>
  <si>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</si>
  <si>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</si>
  <si>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</si>
  <si>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</si>
  <si>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</si>
  <si>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</si>
  <si>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</si>
  <si>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</si>
  <si>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</si>
  <si>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</si>
  <si>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</si>
  <si>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</si>
  <si>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</si>
  <si>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</si>
  <si>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</si>
  <si>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</si>
  <si>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</si>
  <si>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</si>
  <si>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</si>
  <si>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</si>
  <si>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</si>
  <si>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</si>
  <si>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</si>
  <si>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</si>
  <si>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</si>
  <si>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</si>
  <si>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</si>
  <si>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</si>
  <si>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</si>
  <si>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</si>
  <si>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</si>
  <si>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</si>
  <si>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</si>
  <si>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</si>
  <si>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</si>
  <si>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</si>
  <si>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</si>
  <si>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</si>
  <si>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</si>
  <si>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</si>
  <si>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</si>
  <si>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</si>
  <si>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</si>
  <si>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</si>
  <si>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</si>
  <si>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</si>
  <si>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</si>
  <si>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</si>
  <si>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</si>
  <si>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</si>
  <si>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</si>
  <si>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</si>
  <si>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</si>
  <si>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</si>
  <si>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</si>
  <si>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</si>
  <si>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</si>
  <si>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</si>
  <si>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</si>
  <si>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</si>
  <si>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</si>
  <si>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</si>
  <si>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</si>
  <si>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</si>
  <si>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</si>
  <si>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</si>
  <si>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</si>
  <si>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</si>
  <si>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</si>
  <si>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</si>
  <si>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</si>
  <si>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</si>
  <si>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</si>
  <si>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</si>
  <si>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</si>
  <si>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</si>
  <si>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</si>
  <si>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</si>
  <si>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</si>
  <si>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</si>
  <si>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</si>
  <si>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</si>
  <si>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</si>
  <si>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</si>
  <si>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</si>
  <si>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</si>
  <si>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</si>
  <si>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</si>
  <si>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</si>
  <si>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</si>
  <si>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</si>
  <si>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</si>
  <si>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</si>
  <si>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</si>
  <si>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</si>
  <si>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</si>
  <si>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</si>
  <si>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</si>
  <si>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</si>
  <si>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</si>
  <si>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</si>
  <si>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</si>
  <si>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</si>
  <si>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</si>
  <si>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</si>
  <si>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</si>
  <si>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</si>
  <si>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</si>
  <si>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</si>
  <si>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</si>
  <si>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</si>
  <si>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</si>
  <si>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</si>
  <si>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</si>
  <si>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</si>
  <si>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</si>
  <si>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</si>
  <si>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</si>
  <si>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</si>
  <si>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</si>
  <si>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</si>
  <si>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</si>
  <si>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</si>
  <si>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</si>
  <si>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</si>
  <si>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</si>
  <si>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</si>
  <si>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</si>
  <si>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</si>
  <si>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</si>
  <si>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</si>
  <si>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</si>
  <si>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</si>
  <si>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</si>
  <si>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</si>
  <si>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</si>
  <si>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</si>
  <si>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</si>
  <si>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</si>
  <si>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</si>
  <si>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</si>
  <si>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</si>
  <si>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</si>
  <si>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</si>
  <si>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</si>
  <si>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</si>
  <si>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</si>
  <si>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</si>
  <si>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</si>
  <si>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</si>
  <si>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</si>
  <si>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</si>
  <si>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</si>
  <si>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</si>
  <si>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</si>
  <si>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</si>
  <si>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</si>
  <si>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</si>
  <si>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</si>
  <si>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</si>
  <si>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</si>
  <si>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</si>
  <si>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</si>
  <si>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</si>
  <si>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</si>
  <si>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</si>
  <si>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</si>
  <si>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</si>
  <si>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</si>
  <si>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</si>
  <si>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</si>
  <si>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</si>
  <si>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</si>
  <si>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</si>
  <si>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</si>
  <si>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</si>
  <si>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</si>
  <si>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</si>
  <si>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</si>
  <si>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</si>
  <si>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</si>
  <si>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</si>
  <si>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</si>
  <si>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</si>
  <si>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</si>
  <si>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</si>
  <si>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</si>
  <si>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</si>
  <si>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</si>
  <si>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</si>
  <si>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</si>
  <si>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</si>
  <si>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</si>
  <si>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</si>
  <si>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</si>
  <si>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</si>
  <si>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</si>
  <si>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</si>
  <si>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</si>
  <si>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</si>
  <si>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</si>
  <si>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</si>
  <si>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</si>
  <si>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</si>
  <si>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</si>
  <si>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</si>
  <si>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</si>
  <si>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</si>
  <si>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</si>
  <si>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</si>
  <si>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</si>
  <si>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</si>
  <si>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</si>
  <si>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</si>
  <si>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</si>
  <si>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</si>
  <si>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</si>
  <si>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</si>
  <si>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</si>
  <si>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</si>
  <si>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</si>
  <si>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</si>
  <si>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</si>
  <si>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</si>
  <si>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</si>
  <si>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</si>
  <si>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</si>
  <si>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</si>
  <si>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</si>
  <si>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</si>
  <si>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</si>
  <si>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</si>
  <si>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</si>
  <si>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</si>
  <si>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</si>
  <si>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</si>
  <si>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</si>
  <si>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</si>
  <si>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</si>
  <si>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</si>
  <si>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</si>
  <si>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</si>
  <si>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</si>
  <si>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</si>
  <si>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</si>
  <si>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</si>
  <si>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</si>
  <si>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</si>
  <si>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</si>
  <si>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</si>
  <si>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</si>
  <si>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</si>
  <si>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</si>
  <si>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</si>
  <si>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</si>
  <si>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</si>
  <si>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</si>
  <si>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</si>
  <si>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</si>
  <si>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</si>
  <si>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</si>
  <si>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</si>
  <si>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</si>
  <si>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</si>
  <si>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</si>
  <si>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</si>
  <si>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</si>
  <si>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</si>
  <si>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</si>
  <si>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</si>
  <si>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</si>
  <si>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</si>
  <si>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</si>
  <si>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</si>
  <si>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</si>
  <si>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</si>
  <si>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</si>
  <si>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</si>
  <si>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</si>
  <si>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</si>
  <si>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</si>
  <si>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</si>
  <si>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</si>
  <si>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</si>
  <si>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</si>
  <si>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</si>
  <si>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</si>
  <si>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</si>
  <si>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</si>
  <si>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</si>
  <si>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</si>
  <si>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</si>
  <si>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</si>
  <si>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</si>
  <si>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</si>
  <si>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</si>
  <si>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</si>
  <si>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</si>
  <si>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</si>
  <si>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</si>
  <si>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</si>
  <si>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</si>
  <si>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</si>
  <si>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</si>
  <si>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</si>
  <si>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</si>
  <si>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</si>
  <si>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</si>
  <si>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</si>
  <si>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</si>
  <si>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</si>
  <si>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</si>
  <si>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</si>
  <si>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</si>
  <si>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</si>
  <si>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</si>
  <si>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</si>
  <si>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</si>
  <si>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</si>
  <si>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</si>
  <si>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</si>
  <si>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</si>
  <si>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</si>
  <si>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</si>
  <si>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</si>
  <si>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</si>
  <si>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</si>
  <si>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</si>
  <si>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</si>
  <si>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</si>
  <si>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</si>
  <si>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</si>
  <si>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</si>
  <si>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</si>
  <si>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</si>
  <si>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</si>
  <si>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</si>
  <si>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</si>
  <si>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</si>
  <si>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</si>
  <si>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</si>
  <si>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</si>
  <si>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</si>
  <si>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</si>
  <si>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</si>
  <si>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</si>
  <si>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</si>
  <si>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</si>
  <si>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</si>
  <si>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</si>
  <si>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</si>
  <si>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</si>
  <si>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</si>
  <si>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</si>
  <si>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</si>
  <si>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</si>
  <si>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</si>
  <si>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</si>
  <si>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</si>
  <si>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</si>
  <si>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</si>
  <si>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</si>
  <si>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</si>
  <si>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</si>
  <si>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</si>
  <si>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</si>
  <si>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</si>
  <si>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</si>
  <si>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</si>
  <si>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</si>
  <si>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</si>
  <si>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</si>
  <si>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</si>
  <si>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</si>
  <si>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</si>
  <si>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</si>
  <si>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</si>
  <si>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</si>
  <si>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</si>
  <si>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</si>
  <si>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</si>
  <si>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</si>
  <si>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</si>
  <si>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</si>
  <si>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</si>
  <si>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</si>
  <si>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</si>
  <si>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</si>
  <si>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</si>
  <si>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</si>
  <si>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</si>
  <si>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</si>
  <si>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</si>
  <si>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</si>
  <si>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</si>
  <si>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</si>
  <si>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</si>
  <si>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</si>
  <si>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</si>
  <si>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</si>
  <si>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</si>
  <si>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</si>
  <si>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</si>
  <si>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</si>
  <si>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</si>
  <si>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</si>
  <si>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</si>
  <si>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</si>
  <si>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</si>
  <si>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</si>
  <si>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</si>
  <si>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</si>
  <si>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</si>
  <si>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</si>
  <si>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</si>
  <si>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</si>
  <si>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</si>
  <si>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</si>
  <si>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</si>
  <si>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</si>
  <si>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</si>
  <si>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</si>
  <si>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</si>
  <si>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</si>
  <si>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</si>
  <si>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</si>
  <si>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</si>
  <si>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</si>
  <si>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</si>
  <si>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</si>
  <si>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</si>
  <si>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</si>
  <si>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</si>
  <si>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</si>
  <si>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</si>
  <si>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</si>
  <si>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</si>
  <si>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</si>
  <si>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</si>
  <si>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</si>
  <si>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</si>
  <si>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</si>
  <si>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</si>
  <si>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</si>
  <si>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</si>
  <si>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</si>
  <si>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</si>
  <si>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</si>
  <si>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</si>
  <si>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</si>
  <si>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</si>
  <si>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</si>
  <si>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</si>
  <si>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</si>
  <si>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</si>
  <si>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</si>
  <si>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</si>
  <si>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</si>
  <si>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</si>
  <si>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</si>
  <si>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</si>
  <si>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</si>
  <si>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</si>
  <si>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</si>
  <si>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</si>
  <si>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</si>
  <si>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</si>
  <si>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</si>
  <si>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</si>
  <si>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</si>
  <si>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</si>
  <si>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</si>
  <si>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</si>
  <si>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</si>
  <si>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</si>
  <si>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</si>
  <si>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</si>
  <si>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</si>
  <si>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</si>
  <si>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</si>
  <si>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</si>
  <si>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</si>
  <si>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</si>
  <si>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</si>
  <si>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</si>
  <si>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</si>
  <si>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</si>
  <si>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</si>
  <si>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</si>
  <si>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</si>
  <si>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</si>
  <si>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</si>
  <si>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</si>
  <si>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</si>
  <si>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</si>
  <si>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</si>
  <si>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</si>
  <si>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</si>
  <si>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</si>
  <si>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</si>
  <si>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</si>
  <si>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</si>
  <si>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</si>
  <si>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</si>
  <si>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</si>
  <si>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</si>
  <si>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</si>
  <si>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</si>
  <si>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</si>
  <si>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</si>
  <si>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</si>
  <si>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</si>
  <si>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</si>
  <si>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</si>
  <si>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</si>
  <si>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</si>
  <si>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</si>
  <si>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</si>
  <si>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</si>
  <si>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</si>
  <si>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</si>
  <si>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</si>
  <si>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</si>
  <si>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</si>
  <si>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</si>
  <si>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</si>
  <si>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</si>
  <si>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</si>
  <si>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</si>
  <si>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</si>
  <si>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</si>
  <si>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</si>
  <si>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</si>
  <si>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</si>
  <si>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</si>
  <si>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</si>
  <si>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</si>
  <si>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</si>
  <si>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</si>
  <si>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</si>
  <si>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</si>
  <si>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</si>
  <si>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</si>
  <si>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</si>
  <si>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</si>
  <si>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</si>
  <si>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</si>
  <si>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</si>
  <si>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</si>
  <si>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</si>
  <si>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</si>
  <si>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</si>
  <si>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</si>
  <si>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</si>
  <si>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</si>
  <si>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</si>
  <si>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</si>
  <si>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</si>
  <si>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</si>
  <si>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</si>
  <si>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</si>
  <si>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</si>
  <si>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</si>
  <si>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</si>
  <si>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</si>
  <si>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</si>
  <si>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</si>
  <si>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</si>
  <si>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</si>
  <si>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</si>
  <si>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</si>
  <si>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</si>
  <si>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</si>
  <si>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</si>
  <si>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</si>
  <si>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</si>
  <si>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</si>
  <si>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</si>
  <si>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</si>
  <si>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</si>
  <si>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</si>
  <si>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</si>
  <si>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</si>
  <si>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</si>
  <si>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</si>
  <si>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</si>
  <si>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</si>
  <si>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</si>
  <si>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</si>
  <si>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</si>
  <si>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</si>
  <si>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</si>
  <si>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</si>
  <si>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</si>
  <si>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</si>
  <si>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</si>
  <si>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</si>
  <si>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</si>
  <si>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</si>
  <si>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</si>
  <si>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</si>
  <si>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</si>
  <si>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</si>
  <si>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</si>
  <si>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</si>
  <si>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</si>
  <si>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</si>
  <si>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</si>
  <si>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</si>
  <si>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</si>
  <si>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</si>
  <si>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</si>
  <si>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</si>
  <si>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</si>
  <si>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</si>
  <si>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</si>
  <si>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</si>
  <si>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</si>
  <si>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</si>
  <si>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</si>
  <si>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</si>
  <si>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</si>
  <si>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</si>
  <si>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</si>
  <si>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</si>
  <si>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</si>
  <si>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</si>
  <si>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</si>
  <si>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</si>
  <si>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</si>
  <si>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</si>
  <si>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</si>
  <si>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</si>
  <si>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</si>
  <si>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</si>
  <si>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</si>
  <si>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</si>
  <si>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</si>
  <si>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</si>
  <si>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</si>
  <si>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</si>
  <si>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</si>
  <si>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</si>
  <si>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</si>
  <si>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</si>
  <si>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</si>
  <si>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</si>
  <si>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</si>
  <si>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</si>
  <si>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</si>
  <si>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</si>
  <si>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</si>
  <si>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</si>
  <si>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</si>
  <si>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</si>
  <si>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</si>
  <si>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</si>
  <si>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</si>
  <si>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</si>
  <si>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</si>
  <si>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</si>
  <si>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</si>
  <si>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</si>
  <si>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</si>
  <si>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</si>
  <si>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</si>
  <si>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</si>
  <si>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</si>
  <si>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</si>
  <si>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</si>
  <si>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</si>
  <si>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</si>
  <si>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</si>
  <si>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</si>
  <si>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</si>
  <si>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</si>
  <si>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</si>
  <si>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</si>
  <si>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</si>
  <si>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</si>
  <si>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</si>
  <si>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</si>
  <si>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</si>
  <si>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</si>
  <si>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</si>
  <si>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</si>
  <si>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</si>
  <si>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</si>
  <si>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</si>
  <si>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</si>
  <si>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</si>
  <si>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</si>
  <si>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</si>
  <si>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</si>
  <si>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</si>
  <si>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</si>
  <si>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</si>
  <si>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</si>
  <si>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</si>
  <si>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</si>
  <si>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</si>
  <si>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</si>
  <si>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</si>
  <si>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</si>
  <si>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</si>
  <si>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</si>
  <si>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</si>
  <si>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</si>
  <si>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</si>
  <si>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</si>
  <si>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</si>
  <si>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</si>
  <si>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</si>
  <si>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</si>
  <si>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</si>
  <si>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</si>
  <si>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</si>
  <si>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</si>
  <si>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</si>
  <si>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</si>
  <si>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</si>
  <si>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</si>
  <si>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</si>
  <si>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</si>
  <si>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</si>
  <si>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</si>
  <si>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</si>
  <si>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</si>
  <si>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</si>
  <si>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</si>
  <si>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</si>
  <si>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</si>
  <si>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</si>
  <si>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</si>
  <si>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</si>
  <si>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</si>
  <si>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</si>
  <si>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</si>
  <si>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</si>
  <si>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</si>
  <si>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</si>
  <si>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</si>
  <si>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</si>
  <si>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</si>
  <si>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</si>
  <si>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</si>
  <si>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</si>
  <si>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</si>
  <si>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</si>
  <si>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</si>
  <si>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</si>
  <si>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</si>
  <si>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</si>
  <si>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</si>
  <si>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</si>
  <si>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</si>
  <si>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</si>
  <si>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</si>
  <si>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</si>
  <si>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</si>
  <si>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</si>
  <si>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</si>
  <si>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</si>
  <si>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</si>
  <si>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</si>
  <si>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</si>
  <si>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</si>
  <si>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</si>
  <si>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</si>
  <si>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</si>
  <si>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</si>
  <si>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</si>
  <si>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</si>
  <si>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</si>
  <si>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</si>
  <si>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</si>
  <si>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</si>
  <si>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</si>
  <si>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</si>
  <si>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</si>
  <si>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</si>
  <si>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</si>
  <si>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</si>
  <si>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</si>
  <si>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</si>
  <si>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</si>
  <si>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</si>
  <si>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</si>
  <si>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</si>
  <si>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</si>
  <si>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</si>
  <si>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</si>
  <si>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</si>
  <si>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</si>
  <si>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</si>
  <si>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</si>
  <si>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</si>
  <si>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</si>
  <si>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</si>
  <si>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</si>
  <si>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</si>
  <si>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</si>
  <si>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</si>
  <si>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</si>
  <si>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</si>
  <si>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</si>
  <si>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</si>
  <si>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</si>
  <si>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</si>
  <si>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</si>
  <si>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</si>
  <si>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</si>
  <si>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</si>
  <si>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</si>
  <si>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</si>
  <si>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</si>
  <si>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</si>
  <si>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</si>
  <si>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</si>
  <si>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</si>
  <si>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</si>
  <si>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</si>
  <si>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</si>
  <si>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</si>
  <si>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</si>
  <si>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</si>
  <si>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</si>
  <si>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</si>
  <si>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</si>
  <si>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</si>
  <si>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</si>
  <si>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</si>
  <si>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</si>
  <si>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</si>
  <si>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</si>
  <si>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</si>
  <si>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</si>
  <si>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</si>
  <si>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</si>
  <si>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</si>
  <si>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</si>
  <si>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</si>
  <si>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</si>
  <si>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</si>
  <si>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</si>
  <si>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</si>
  <si>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</si>
  <si>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</si>
  <si>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</si>
  <si>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</si>
  <si>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</si>
  <si>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</si>
  <si>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</si>
  <si>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</si>
  <si>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</si>
  <si>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</si>
  <si>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</si>
  <si>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</si>
  <si>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</si>
  <si>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</si>
  <si>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</si>
  <si>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</si>
  <si>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</si>
  <si>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</si>
  <si>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</si>
  <si>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</si>
  <si>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</si>
  <si>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</si>
  <si>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</si>
  <si>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</si>
  <si>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</si>
  <si>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</si>
  <si>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</si>
  <si>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</si>
  <si>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</si>
  <si>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</si>
  <si>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</si>
  <si>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</si>
  <si>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</si>
  <si>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</si>
  <si>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</si>
  <si>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</si>
  <si>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</si>
  <si>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</si>
  <si>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</si>
  <si>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</si>
  <si>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</si>
  <si>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</si>
  <si>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</si>
  <si>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</si>
  <si>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</si>
  <si>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</si>
  <si>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</si>
  <si>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</si>
  <si>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</si>
  <si>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</si>
  <si>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</si>
  <si>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</si>
  <si>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</si>
  <si>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</si>
  <si>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</si>
  <si>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</si>
  <si>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</si>
  <si>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</si>
  <si>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</si>
  <si>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</si>
  <si>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</si>
  <si>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</si>
  <si>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</si>
  <si>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</si>
  <si>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</si>
  <si>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</si>
  <si>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</si>
  <si>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</si>
  <si>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</si>
  <si>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</si>
  <si>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</si>
  <si>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</si>
  <si>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</si>
  <si>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</si>
  <si>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</si>
  <si>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</si>
  <si>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</si>
  <si>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</si>
  <si>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</si>
  <si>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</si>
  <si>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</si>
  <si>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</si>
  <si>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</si>
  <si>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</si>
  <si>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</si>
  <si>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</si>
  <si>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</si>
  <si>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</si>
  <si>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</si>
  <si>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</si>
  <si>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</si>
  <si>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</si>
  <si>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</si>
  <si>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</si>
  <si>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</si>
  <si>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</si>
  <si>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</si>
  <si>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</si>
  <si>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</si>
  <si>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</si>
  <si>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</si>
  <si>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</si>
  <si>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</si>
  <si>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</si>
  <si>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</si>
  <si>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</si>
  <si>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</si>
  <si>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</si>
  <si>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</si>
  <si>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</si>
  <si>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</si>
  <si>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</si>
  <si>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</si>
  <si>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</si>
  <si>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</si>
  <si>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</si>
  <si>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</si>
  <si>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</si>
  <si>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</si>
  <si>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</si>
  <si>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</si>
  <si>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</si>
  <si>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</si>
  <si>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</si>
  <si>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</si>
  <si>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</si>
  <si>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</si>
  <si>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</si>
  <si>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</si>
  <si>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</si>
  <si>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</si>
  <si>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</si>
  <si>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</si>
  <si>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</si>
  <si>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</si>
  <si>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</si>
  <si>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</si>
  <si>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</si>
  <si>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</si>
  <si>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</si>
  <si>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</si>
  <si>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</si>
  <si>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</si>
  <si>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</si>
  <si>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</si>
  <si>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</si>
  <si>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</si>
  <si>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</si>
  <si>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</si>
  <si>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</si>
  <si>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</si>
  <si>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</si>
  <si>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</si>
  <si>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</si>
  <si>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</si>
  <si>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</si>
  <si>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</si>
  <si>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</si>
  <si>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</si>
  <si>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</si>
  <si>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</si>
  <si>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</si>
  <si>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</si>
  <si>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</si>
  <si>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</si>
  <si>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</si>
  <si>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</si>
  <si>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</si>
  <si>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</si>
  <si>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</si>
  <si>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</si>
  <si>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</si>
  <si>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</si>
  <si>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</si>
  <si>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</si>
  <si>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</si>
  <si>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GRAD KRK</t>
  </si>
  <si>
    <t>2022-09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</si>
</sst>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65" fontId="12" fillId="0" borderId="29" xfId="0" applyNumberFormat="1"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1" fontId="12" fillId="0" borderId="29" xfId="0" applyNumberFormat="1" applyFont="1" applyBorder="1" applyAlignment="1" applyProtection="1">
      <alignment horizontal="center" vertical="center" wrapText="1"/>
      <protection locked="0"/>
    </xf>
    <xf numFmtId="49" fontId="12" fillId="0" borderId="29" xfId="0" applyNumberFormat="1" applyFont="1" applyBorder="1" applyAlignment="1" applyProtection="1">
      <alignment horizontal="center" vertical="center" wrapTex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49166107</v>
      </c>
      <c r="D2" s="6">
        <f>'PR-RAS'!E6</f>
        <v>52785579.840000004</v>
      </c>
      <c r="E2" s="6">
        <v>0</v>
      </c>
      <c r="F2" s="6">
        <v>0</v>
      </c>
      <c r="G2" s="7">
        <f t="shared" ref="G2:G264" si="0">(B2/1000)*(C2*1+D2*2)</f>
        <v>154737.26668</v>
      </c>
      <c r="H2" s="7">
        <f t="shared" ref="H2:H264" si="1">ABS(C2-ROUND(C2,0))+ABS(D2-ROUND(D2,0))</f>
        <v>0.15999999642372131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23156656</v>
      </c>
      <c r="D3" s="1">
        <f>'PR-RAS'!E7</f>
        <v>27716326.980000004</v>
      </c>
      <c r="E3" s="1">
        <v>0</v>
      </c>
      <c r="F3" s="1">
        <v>0</v>
      </c>
      <c r="G3" s="2">
        <f t="shared" si="0"/>
        <v>157178.61992000003</v>
      </c>
      <c r="H3" s="2">
        <f t="shared" si="1"/>
        <v>1.9999995827674866E-2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15097658</v>
      </c>
      <c r="D4" s="1">
        <f>'PR-RAS'!E8</f>
        <v>16579484.310000002</v>
      </c>
      <c r="E4" s="1">
        <v>0</v>
      </c>
      <c r="F4" s="1">
        <v>0</v>
      </c>
      <c r="G4" s="2">
        <f t="shared" si="0"/>
        <v>144769.87986000002</v>
      </c>
      <c r="H4" s="2">
        <f t="shared" si="1"/>
        <v>0.31000000238418579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8499748</v>
      </c>
      <c r="D5" s="1">
        <f>'PR-RAS'!E9</f>
        <v>10324235.800000001</v>
      </c>
      <c r="E5" s="1">
        <v>0</v>
      </c>
      <c r="F5" s="1">
        <v>0</v>
      </c>
      <c r="G5" s="2">
        <f t="shared" si="0"/>
        <v>116592.8784</v>
      </c>
      <c r="H5" s="2">
        <f t="shared" si="1"/>
        <v>0.19999999925494194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1074427</v>
      </c>
      <c r="D6" s="1">
        <f>'PR-RAS'!E10</f>
        <v>1707293.21</v>
      </c>
      <c r="E6" s="1">
        <v>0</v>
      </c>
      <c r="F6" s="1">
        <v>0</v>
      </c>
      <c r="G6" s="2">
        <f t="shared" si="0"/>
        <v>22445.0671</v>
      </c>
      <c r="H6" s="2">
        <f t="shared" si="1"/>
        <v>0.2099999999627471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1847621</v>
      </c>
      <c r="D7" s="1">
        <f>'PR-RAS'!E11</f>
        <v>2133956.5299999998</v>
      </c>
      <c r="E7" s="1">
        <v>0</v>
      </c>
      <c r="F7" s="1">
        <v>0</v>
      </c>
      <c r="G7" s="2">
        <f t="shared" si="0"/>
        <v>36693.204359999996</v>
      </c>
      <c r="H7" s="2">
        <f t="shared" si="1"/>
        <v>0.47000000020489097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4895817</v>
      </c>
      <c r="D8" s="1">
        <f>'PR-RAS'!E12</f>
        <v>1664861.61</v>
      </c>
      <c r="E8" s="1">
        <v>0</v>
      </c>
      <c r="F8" s="1">
        <v>0</v>
      </c>
      <c r="G8" s="2">
        <f t="shared" si="0"/>
        <v>57578.781540000004</v>
      </c>
      <c r="H8" s="2">
        <f t="shared" si="1"/>
        <v>0.38999999989755452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550133</v>
      </c>
      <c r="D9" s="1">
        <f>'PR-RAS'!E13</f>
        <v>1183078.52</v>
      </c>
      <c r="E9" s="1">
        <v>0</v>
      </c>
      <c r="F9" s="1">
        <v>0</v>
      </c>
      <c r="G9" s="2">
        <f t="shared" si="0"/>
        <v>23330.320320000003</v>
      </c>
      <c r="H9" s="2">
        <f t="shared" si="1"/>
        <v>0.47999999998137355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1110151.07</v>
      </c>
      <c r="E10" s="1">
        <v>0</v>
      </c>
      <c r="F10" s="1">
        <v>0</v>
      </c>
      <c r="G10" s="2">
        <f t="shared" si="0"/>
        <v>19982.719259999998</v>
      </c>
      <c r="H10" s="2">
        <f t="shared" si="1"/>
        <v>7.000000006519258E-2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1770088</v>
      </c>
      <c r="D11" s="1">
        <f>'PR-RAS'!E15</f>
        <v>1544092.43</v>
      </c>
      <c r="E11" s="1">
        <v>0</v>
      </c>
      <c r="F11" s="1">
        <v>0</v>
      </c>
      <c r="G11" s="2">
        <f t="shared" si="0"/>
        <v>48582.728599999995</v>
      </c>
      <c r="H11" s="2">
        <f t="shared" si="1"/>
        <v>0.42999999993480742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8019219</v>
      </c>
      <c r="D19" s="1">
        <f>'PR-RAS'!E23</f>
        <v>10958052.449999999</v>
      </c>
      <c r="E19" s="1">
        <v>0</v>
      </c>
      <c r="F19" s="1">
        <v>0</v>
      </c>
      <c r="G19" s="2">
        <f t="shared" si="0"/>
        <v>538835.83019999997</v>
      </c>
      <c r="H19" s="2">
        <f t="shared" si="1"/>
        <v>0.44999999925494194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3193279</v>
      </c>
      <c r="D20" s="1">
        <f>'PR-RAS'!E24</f>
        <v>3240808.64</v>
      </c>
      <c r="E20" s="1">
        <v>0</v>
      </c>
      <c r="F20" s="1">
        <v>0</v>
      </c>
      <c r="G20" s="2">
        <f t="shared" si="0"/>
        <v>183823.02932000003</v>
      </c>
      <c r="H20" s="2">
        <f t="shared" si="1"/>
        <v>0.35999999986961484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4825940</v>
      </c>
      <c r="D23" s="1">
        <f>'PR-RAS'!E27</f>
        <v>7717243.8099999996</v>
      </c>
      <c r="E23" s="1">
        <v>0</v>
      </c>
      <c r="F23" s="1">
        <v>0</v>
      </c>
      <c r="G23" s="2">
        <f t="shared" si="0"/>
        <v>445729.40763999993</v>
      </c>
      <c r="H23" s="2">
        <f t="shared" si="1"/>
        <v>0.19000000040978193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39343</v>
      </c>
      <c r="D25" s="1">
        <f>'PR-RAS'!E29</f>
        <v>176600.37</v>
      </c>
      <c r="E25" s="1">
        <v>0</v>
      </c>
      <c r="F25" s="1">
        <v>0</v>
      </c>
      <c r="G25" s="2">
        <f t="shared" si="0"/>
        <v>9421.0497599999999</v>
      </c>
      <c r="H25" s="2">
        <f t="shared" si="1"/>
        <v>0.36999999999534339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34238</v>
      </c>
      <c r="D27" s="1">
        <f>'PR-RAS'!E31</f>
        <v>142083.43</v>
      </c>
      <c r="E27" s="1">
        <v>0</v>
      </c>
      <c r="F27" s="1">
        <v>0</v>
      </c>
      <c r="G27" s="2">
        <f t="shared" si="0"/>
        <v>8278.5263599999998</v>
      </c>
      <c r="H27" s="2">
        <f t="shared" si="1"/>
        <v>0.42999999999301508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5105</v>
      </c>
      <c r="D29" s="1">
        <f>'PR-RAS'!E33</f>
        <v>34516.94</v>
      </c>
      <c r="E29" s="1">
        <v>0</v>
      </c>
      <c r="F29" s="1">
        <v>0</v>
      </c>
      <c r="G29" s="2">
        <f t="shared" si="0"/>
        <v>2075.8886400000001</v>
      </c>
      <c r="H29" s="2">
        <f t="shared" si="1"/>
        <v>5.9999999997671694E-2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436</v>
      </c>
      <c r="D36" s="1">
        <f>'PR-RAS'!E40</f>
        <v>2189.85</v>
      </c>
      <c r="E36" s="1">
        <v>0</v>
      </c>
      <c r="F36" s="1">
        <v>0</v>
      </c>
      <c r="G36" s="2">
        <f t="shared" si="0"/>
        <v>168.54950000000002</v>
      </c>
      <c r="H36" s="2">
        <f t="shared" si="1"/>
        <v>0.15000000000009095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436</v>
      </c>
      <c r="D39" s="1">
        <f>'PR-RAS'!E43</f>
        <v>2189.85</v>
      </c>
      <c r="E39" s="1">
        <v>0</v>
      </c>
      <c r="F39" s="1">
        <v>0</v>
      </c>
      <c r="G39" s="2">
        <f t="shared" si="0"/>
        <v>182.9966</v>
      </c>
      <c r="H39" s="2">
        <f t="shared" si="1"/>
        <v>0.15000000000009095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2841433</v>
      </c>
      <c r="D46" s="1">
        <f>'PR-RAS'!E50</f>
        <v>4917010.49</v>
      </c>
      <c r="E46" s="1">
        <v>0</v>
      </c>
      <c r="F46" s="1">
        <v>0</v>
      </c>
      <c r="G46" s="2">
        <f t="shared" si="0"/>
        <v>570395.42909999995</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309043</v>
      </c>
      <c r="D55" s="1">
        <f>'PR-RAS'!E59</f>
        <v>878866.57</v>
      </c>
      <c r="E55" s="1">
        <v>0</v>
      </c>
      <c r="F55" s="1">
        <v>0</v>
      </c>
      <c r="G55" s="2">
        <f t="shared" si="0"/>
        <v>111605.91155999999</v>
      </c>
      <c r="H55" s="2">
        <f t="shared" si="1"/>
        <v>0.43000000005122274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75000</v>
      </c>
      <c r="E56" s="1">
        <v>0</v>
      </c>
      <c r="F56" s="1">
        <v>0</v>
      </c>
      <c r="G56" s="2">
        <f t="shared" si="0"/>
        <v>8250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309043</v>
      </c>
      <c r="D57" s="1">
        <f>'PR-RAS'!E61</f>
        <v>803866.57</v>
      </c>
      <c r="E57" s="1">
        <v>0</v>
      </c>
      <c r="F57" s="1">
        <v>0</v>
      </c>
      <c r="G57" s="2">
        <f t="shared" si="0"/>
        <v>107339.46384</v>
      </c>
      <c r="H57" s="2">
        <f t="shared" si="1"/>
        <v>0.43000000005122274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1949148</v>
      </c>
      <c r="D61" s="1">
        <f>'PR-RAS'!E65</f>
        <v>1961738.99</v>
      </c>
      <c r="E61" s="1">
        <v>0</v>
      </c>
      <c r="F61" s="1">
        <v>0</v>
      </c>
      <c r="G61" s="2">
        <f t="shared" si="0"/>
        <v>352357.5588</v>
      </c>
      <c r="H61" s="2">
        <f t="shared" si="1"/>
        <v>1.0000000009313226E-2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1949148</v>
      </c>
      <c r="D62" s="1">
        <f>'PR-RAS'!E66</f>
        <v>1961738.99</v>
      </c>
      <c r="E62" s="1">
        <v>0</v>
      </c>
      <c r="F62" s="1">
        <v>0</v>
      </c>
      <c r="G62" s="2">
        <f t="shared" si="0"/>
        <v>358230.18478000001</v>
      </c>
      <c r="H62" s="2">
        <f t="shared" si="1"/>
        <v>1.0000000009313226E-2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583242</v>
      </c>
      <c r="D70" s="1">
        <f>'PR-RAS'!E74</f>
        <v>2076404.93</v>
      </c>
      <c r="E70" s="1">
        <v>0</v>
      </c>
      <c r="F70" s="1">
        <v>0</v>
      </c>
      <c r="G70" s="2">
        <f t="shared" si="0"/>
        <v>326787.57834000001</v>
      </c>
      <c r="H70" s="2">
        <f t="shared" si="1"/>
        <v>7.000000006519258E-2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189925</v>
      </c>
      <c r="D71" s="1">
        <f>'PR-RAS'!E75</f>
        <v>303167.2</v>
      </c>
      <c r="E71" s="1">
        <v>0</v>
      </c>
      <c r="F71" s="1">
        <v>0</v>
      </c>
      <c r="G71" s="2">
        <f t="shared" si="0"/>
        <v>55738.15800000001</v>
      </c>
      <c r="H71" s="2">
        <f t="shared" si="1"/>
        <v>0.20000000001164153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393317</v>
      </c>
      <c r="D72" s="1">
        <f>'PR-RAS'!E76</f>
        <v>1773237.73</v>
      </c>
      <c r="E72" s="1">
        <v>0</v>
      </c>
      <c r="F72" s="1">
        <v>0</v>
      </c>
      <c r="G72" s="2">
        <f t="shared" si="0"/>
        <v>279725.26465999999</v>
      </c>
      <c r="H72" s="2">
        <f t="shared" si="1"/>
        <v>0.27000000001862645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4952639</v>
      </c>
      <c r="D78" s="1">
        <f>'PR-RAS'!E82</f>
        <v>5988217.5499999989</v>
      </c>
      <c r="E78" s="1">
        <v>0</v>
      </c>
      <c r="F78" s="1">
        <v>0</v>
      </c>
      <c r="G78" s="2">
        <f t="shared" si="0"/>
        <v>1303538.7056999998</v>
      </c>
      <c r="H78" s="2">
        <f t="shared" si="1"/>
        <v>0.45000000111758709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38944</v>
      </c>
      <c r="D79" s="1">
        <f>'PR-RAS'!E83</f>
        <v>32651.59</v>
      </c>
      <c r="E79" s="1">
        <v>0</v>
      </c>
      <c r="F79" s="1">
        <v>0</v>
      </c>
      <c r="G79" s="2">
        <f t="shared" si="0"/>
        <v>8131.2800399999996</v>
      </c>
      <c r="H79" s="2">
        <f t="shared" si="1"/>
        <v>0.40999999999985448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v>
      </c>
      <c r="D81" s="1">
        <f>'PR-RAS'!E85</f>
        <v>68.72</v>
      </c>
      <c r="E81" s="1">
        <v>0</v>
      </c>
      <c r="F81" s="1">
        <v>0</v>
      </c>
      <c r="G81" s="2">
        <f t="shared" si="0"/>
        <v>15.235200000000001</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36157</v>
      </c>
      <c r="D82" s="1">
        <f>'PR-RAS'!E86</f>
        <v>32579.360000000001</v>
      </c>
      <c r="E82" s="1">
        <v>0</v>
      </c>
      <c r="F82" s="1">
        <v>0</v>
      </c>
      <c r="G82" s="2">
        <f t="shared" si="0"/>
        <v>8206.5733199999995</v>
      </c>
      <c r="H82" s="2">
        <f t="shared" si="1"/>
        <v>0.36000000000058208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2734</v>
      </c>
      <c r="D83" s="1">
        <f>'PR-RAS'!E87</f>
        <v>3.51</v>
      </c>
      <c r="E83" s="1">
        <v>0</v>
      </c>
      <c r="F83" s="1">
        <v>0</v>
      </c>
      <c r="G83" s="2">
        <f t="shared" si="0"/>
        <v>224.76364000000001</v>
      </c>
      <c r="H83" s="2">
        <f t="shared" si="1"/>
        <v>0.49000000000000021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4913695</v>
      </c>
      <c r="D87" s="1">
        <f>'PR-RAS'!E91</f>
        <v>5955565.959999999</v>
      </c>
      <c r="E87" s="1">
        <v>0</v>
      </c>
      <c r="F87" s="1">
        <v>0</v>
      </c>
      <c r="G87" s="2">
        <f t="shared" si="0"/>
        <v>1446935.1151199997</v>
      </c>
      <c r="H87" s="2">
        <f t="shared" si="1"/>
        <v>4.0000000968575478E-2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1413549</v>
      </c>
      <c r="D88" s="1">
        <f>'PR-RAS'!E92</f>
        <v>1499319.01</v>
      </c>
      <c r="E88" s="1">
        <v>0</v>
      </c>
      <c r="F88" s="1">
        <v>0</v>
      </c>
      <c r="G88" s="2">
        <f t="shared" si="0"/>
        <v>383860.27073999995</v>
      </c>
      <c r="H88" s="2">
        <f t="shared" si="1"/>
        <v>1.0000000009313226E-2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3256644</v>
      </c>
      <c r="D89" s="1">
        <f>'PR-RAS'!E93</f>
        <v>4229310.8099999996</v>
      </c>
      <c r="E89" s="1">
        <v>0</v>
      </c>
      <c r="F89" s="1">
        <v>0</v>
      </c>
      <c r="G89" s="2">
        <f t="shared" si="0"/>
        <v>1030943.3745599999</v>
      </c>
      <c r="H89" s="2">
        <f t="shared" si="1"/>
        <v>0.19000000040978193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243502</v>
      </c>
      <c r="D90" s="1">
        <f>'PR-RAS'!E94</f>
        <v>226936.14</v>
      </c>
      <c r="E90" s="1">
        <v>0</v>
      </c>
      <c r="F90" s="1">
        <v>0</v>
      </c>
      <c r="G90" s="2">
        <f t="shared" si="0"/>
        <v>62066.310919999996</v>
      </c>
      <c r="H90" s="2">
        <f t="shared" si="1"/>
        <v>0.14000000001396984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16303119</v>
      </c>
      <c r="D102" s="1">
        <f>'PR-RAS'!E106</f>
        <v>13318077.969999999</v>
      </c>
      <c r="E102" s="1">
        <v>0</v>
      </c>
      <c r="F102" s="1">
        <v>0</v>
      </c>
      <c r="G102" s="2">
        <f t="shared" si="0"/>
        <v>4336866.7689399999</v>
      </c>
      <c r="H102" s="2">
        <f t="shared" si="1"/>
        <v>3.0000001192092896E-2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1448839</v>
      </c>
      <c r="D103" s="1">
        <f>'PR-RAS'!E107</f>
        <v>1706501.45</v>
      </c>
      <c r="E103" s="1">
        <v>0</v>
      </c>
      <c r="F103" s="1">
        <v>0</v>
      </c>
      <c r="G103" s="2">
        <f t="shared" si="0"/>
        <v>495907.8738</v>
      </c>
      <c r="H103" s="2">
        <f t="shared" si="1"/>
        <v>0.44999999995343387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139034</v>
      </c>
      <c r="D105" s="1">
        <f>'PR-RAS'!E109</f>
        <v>19533.919999999998</v>
      </c>
      <c r="E105" s="1">
        <v>0</v>
      </c>
      <c r="F105" s="1">
        <v>0</v>
      </c>
      <c r="G105" s="2">
        <f t="shared" si="0"/>
        <v>18522.591359999999</v>
      </c>
      <c r="H105" s="2">
        <f t="shared" si="1"/>
        <v>8.000000000174623E-2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139548</v>
      </c>
      <c r="D106" s="1">
        <f>'PR-RAS'!E110</f>
        <v>75164.259999999995</v>
      </c>
      <c r="E106" s="1">
        <v>0</v>
      </c>
      <c r="F106" s="1">
        <v>0</v>
      </c>
      <c r="G106" s="2">
        <f t="shared" si="0"/>
        <v>30437.034599999999</v>
      </c>
      <c r="H106" s="2">
        <f t="shared" si="1"/>
        <v>0.25999999999476131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1170257</v>
      </c>
      <c r="D107" s="1">
        <f>'PR-RAS'!E111</f>
        <v>1611803.27</v>
      </c>
      <c r="E107" s="1">
        <v>0</v>
      </c>
      <c r="F107" s="1">
        <v>0</v>
      </c>
      <c r="G107" s="2">
        <f t="shared" si="0"/>
        <v>465749.53524</v>
      </c>
      <c r="H107" s="2">
        <f t="shared" si="1"/>
        <v>0.27000000001862645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862591</v>
      </c>
      <c r="D108" s="1">
        <f>'PR-RAS'!E112</f>
        <v>1885905.8199999998</v>
      </c>
      <c r="E108" s="1">
        <v>0</v>
      </c>
      <c r="F108" s="1">
        <v>0</v>
      </c>
      <c r="G108" s="2">
        <f t="shared" si="0"/>
        <v>495881.08247999998</v>
      </c>
      <c r="H108" s="2">
        <f t="shared" si="1"/>
        <v>0.18000000016763806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12046</v>
      </c>
      <c r="D110" s="1">
        <f>'PR-RAS'!E114</f>
        <v>10779.94</v>
      </c>
      <c r="E110" s="1">
        <v>0</v>
      </c>
      <c r="F110" s="1">
        <v>0</v>
      </c>
      <c r="G110" s="2">
        <f t="shared" si="0"/>
        <v>3663.0409200000004</v>
      </c>
      <c r="H110" s="2">
        <f t="shared" si="1"/>
        <v>5.9999999999490683E-2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850545</v>
      </c>
      <c r="D113" s="1">
        <f>'PR-RAS'!E117</f>
        <v>1875125.88</v>
      </c>
      <c r="E113" s="1">
        <v>0</v>
      </c>
      <c r="F113" s="1">
        <v>0</v>
      </c>
      <c r="G113" s="2">
        <f t="shared" si="0"/>
        <v>515289.23712000001</v>
      </c>
      <c r="H113" s="2">
        <f t="shared" si="1"/>
        <v>0.12000000011175871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13991689</v>
      </c>
      <c r="D116" s="1">
        <f>'PR-RAS'!E120</f>
        <v>9725670.6999999993</v>
      </c>
      <c r="E116" s="1">
        <v>0</v>
      </c>
      <c r="F116" s="1">
        <v>0</v>
      </c>
      <c r="G116" s="2">
        <f t="shared" si="0"/>
        <v>3845948.4959999998</v>
      </c>
      <c r="H116" s="2">
        <f t="shared" si="1"/>
        <v>0.30000000074505806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8536996</v>
      </c>
      <c r="D117" s="1">
        <f>'PR-RAS'!E121</f>
        <v>3334652.1</v>
      </c>
      <c r="E117" s="1">
        <v>0</v>
      </c>
      <c r="F117" s="1">
        <v>0</v>
      </c>
      <c r="G117" s="2">
        <f t="shared" si="0"/>
        <v>1763930.8232</v>
      </c>
      <c r="H117" s="2">
        <f t="shared" si="1"/>
        <v>0.10000000009313226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5454693</v>
      </c>
      <c r="D118" s="1">
        <f>'PR-RAS'!E122</f>
        <v>6391018.5999999996</v>
      </c>
      <c r="E118" s="1">
        <v>0</v>
      </c>
      <c r="F118" s="1">
        <v>0</v>
      </c>
      <c r="G118" s="2">
        <f t="shared" si="0"/>
        <v>2133697.4334</v>
      </c>
      <c r="H118" s="2">
        <f t="shared" si="1"/>
        <v>0.40000000037252903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1579597</v>
      </c>
      <c r="D120" s="1">
        <f>'PR-RAS'!E124</f>
        <v>491195.11</v>
      </c>
      <c r="E120" s="1">
        <v>0</v>
      </c>
      <c r="F120" s="1">
        <v>0</v>
      </c>
      <c r="G120" s="2">
        <f t="shared" si="0"/>
        <v>304876.47917999997</v>
      </c>
      <c r="H120" s="2">
        <f t="shared" si="1"/>
        <v>0.10999999998603016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1579597</v>
      </c>
      <c r="D124" s="1">
        <f>'PR-RAS'!E128</f>
        <v>491195.11</v>
      </c>
      <c r="E124" s="1">
        <v>0</v>
      </c>
      <c r="F124" s="1">
        <v>0</v>
      </c>
      <c r="G124" s="2">
        <f t="shared" si="0"/>
        <v>315124.42805999995</v>
      </c>
      <c r="H124" s="2">
        <f t="shared" si="1"/>
        <v>0.10999999998603016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528028</v>
      </c>
      <c r="D125" s="1">
        <f>'PR-RAS'!E129</f>
        <v>491195.11</v>
      </c>
      <c r="E125" s="1">
        <v>0</v>
      </c>
      <c r="F125" s="1">
        <v>0</v>
      </c>
      <c r="G125" s="2">
        <f t="shared" si="0"/>
        <v>187291.85928</v>
      </c>
      <c r="H125" s="2">
        <f t="shared" si="1"/>
        <v>0.10999999998603016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1051569</v>
      </c>
      <c r="D126" s="1">
        <f>'PR-RAS'!E130</f>
        <v>0</v>
      </c>
      <c r="E126" s="1">
        <v>0</v>
      </c>
      <c r="F126" s="1">
        <v>0</v>
      </c>
      <c r="G126" s="2">
        <f t="shared" si="0"/>
        <v>131446.125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332663</v>
      </c>
      <c r="D135" s="1">
        <f>'PR-RAS'!E139</f>
        <v>354751.74</v>
      </c>
      <c r="E135" s="1">
        <v>0</v>
      </c>
      <c r="F135" s="1">
        <v>0</v>
      </c>
      <c r="G135" s="2">
        <f t="shared" si="0"/>
        <v>139650.30832000001</v>
      </c>
      <c r="H135" s="2">
        <f t="shared" si="1"/>
        <v>0.26000000000931323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332567</v>
      </c>
      <c r="D136" s="1">
        <f>'PR-RAS'!E140</f>
        <v>354751.73</v>
      </c>
      <c r="E136" s="1">
        <v>0</v>
      </c>
      <c r="F136" s="1">
        <v>0</v>
      </c>
      <c r="G136" s="2">
        <f t="shared" si="0"/>
        <v>140679.51209999999</v>
      </c>
      <c r="H136" s="2">
        <f t="shared" si="1"/>
        <v>0.27000000001862645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332567</v>
      </c>
      <c r="D145" s="1">
        <f>'PR-RAS'!E149</f>
        <v>354751.73</v>
      </c>
      <c r="E145" s="1">
        <v>0</v>
      </c>
      <c r="F145" s="1">
        <v>0</v>
      </c>
      <c r="G145" s="2">
        <f t="shared" si="0"/>
        <v>150058.14623999997</v>
      </c>
      <c r="H145" s="2">
        <f t="shared" si="1"/>
        <v>0.27000000001862645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96</v>
      </c>
      <c r="D146" s="1">
        <f>'PR-RAS'!E150</f>
        <v>0.01</v>
      </c>
      <c r="E146" s="1">
        <v>0</v>
      </c>
      <c r="F146" s="1">
        <v>0</v>
      </c>
      <c r="G146" s="2">
        <f t="shared" si="0"/>
        <v>13.922899999999998</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28206741</v>
      </c>
      <c r="D147" s="1">
        <f>'PR-RAS'!E151</f>
        <v>29452779.400000006</v>
      </c>
      <c r="E147" s="1">
        <v>0</v>
      </c>
      <c r="F147" s="1">
        <v>0</v>
      </c>
      <c r="G147" s="2">
        <f t="shared" si="0"/>
        <v>12718395.7708</v>
      </c>
      <c r="H147" s="2">
        <f t="shared" si="1"/>
        <v>0.40000000596046448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3199186</v>
      </c>
      <c r="D148" s="1">
        <f>'PR-RAS'!E152</f>
        <v>3487698.07</v>
      </c>
      <c r="E148" s="1">
        <v>0</v>
      </c>
      <c r="F148" s="1">
        <v>0</v>
      </c>
      <c r="G148" s="2">
        <f t="shared" si="0"/>
        <v>1495663.57458</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2701533</v>
      </c>
      <c r="D149" s="1">
        <f>'PR-RAS'!E153</f>
        <v>2901467.03</v>
      </c>
      <c r="E149" s="1">
        <v>0</v>
      </c>
      <c r="F149" s="1">
        <v>0</v>
      </c>
      <c r="G149" s="2">
        <f t="shared" si="0"/>
        <v>1258661.1248799998</v>
      </c>
      <c r="H149" s="2">
        <f t="shared" si="1"/>
        <v>2.9999999795109034E-2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2678953</v>
      </c>
      <c r="D150" s="1">
        <f>'PR-RAS'!E154</f>
        <v>2838882.55</v>
      </c>
      <c r="E150" s="1">
        <v>0</v>
      </c>
      <c r="F150" s="1">
        <v>0</v>
      </c>
      <c r="G150" s="2">
        <f t="shared" si="0"/>
        <v>1245150.9968999999</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22580</v>
      </c>
      <c r="D152" s="1">
        <f>'PR-RAS'!E156</f>
        <v>62584.480000000003</v>
      </c>
      <c r="E152" s="1">
        <v>0</v>
      </c>
      <c r="F152" s="1">
        <v>0</v>
      </c>
      <c r="G152" s="2">
        <f t="shared" si="0"/>
        <v>22310.092960000002</v>
      </c>
      <c r="H152" s="2">
        <f t="shared" si="1"/>
        <v>0.48000000000320142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51900</v>
      </c>
      <c r="D154" s="1">
        <f>'PR-RAS'!E158</f>
        <v>107489</v>
      </c>
      <c r="E154" s="1">
        <v>0</v>
      </c>
      <c r="F154" s="1">
        <v>0</v>
      </c>
      <c r="G154" s="2">
        <f t="shared" si="0"/>
        <v>40832.334000000003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445753</v>
      </c>
      <c r="D155" s="1">
        <f>'PR-RAS'!E159</f>
        <v>478742.04</v>
      </c>
      <c r="E155" s="1">
        <v>0</v>
      </c>
      <c r="F155" s="1">
        <v>0</v>
      </c>
      <c r="G155" s="2">
        <f t="shared" si="0"/>
        <v>216098.51032</v>
      </c>
      <c r="H155" s="2">
        <f t="shared" si="1"/>
        <v>3.9999999979045242E-2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445753</v>
      </c>
      <c r="D157" s="1">
        <f>'PR-RAS'!E161</f>
        <v>478742.04</v>
      </c>
      <c r="E157" s="1">
        <v>0</v>
      </c>
      <c r="F157" s="1">
        <v>0</v>
      </c>
      <c r="G157" s="2">
        <f t="shared" si="0"/>
        <v>218904.98448000001</v>
      </c>
      <c r="H157" s="2">
        <f t="shared" si="1"/>
        <v>3.9999999979045242E-2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10664009</v>
      </c>
      <c r="D159" s="1">
        <f>'PR-RAS'!E163</f>
        <v>11175574.880000001</v>
      </c>
      <c r="E159" s="1">
        <v>0</v>
      </c>
      <c r="F159" s="1">
        <v>0</v>
      </c>
      <c r="G159" s="2">
        <f t="shared" si="0"/>
        <v>5216395.0840800004</v>
      </c>
      <c r="H159" s="2">
        <f t="shared" si="1"/>
        <v>0.11999999918043613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81795</v>
      </c>
      <c r="D160" s="1">
        <f>'PR-RAS'!E164</f>
        <v>66090.899999999994</v>
      </c>
      <c r="E160" s="1">
        <v>0</v>
      </c>
      <c r="F160" s="1">
        <v>0</v>
      </c>
      <c r="G160" s="2">
        <f t="shared" si="0"/>
        <v>34022.311199999996</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24476</v>
      </c>
      <c r="D161" s="1">
        <f>'PR-RAS'!E165</f>
        <v>8988.6</v>
      </c>
      <c r="E161" s="1">
        <v>0</v>
      </c>
      <c r="F161" s="1">
        <v>0</v>
      </c>
      <c r="G161" s="2">
        <f t="shared" si="0"/>
        <v>6792.5119999999997</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50344</v>
      </c>
      <c r="D162" s="1">
        <f>'PR-RAS'!E166</f>
        <v>47339.8</v>
      </c>
      <c r="E162" s="1">
        <v>0</v>
      </c>
      <c r="F162" s="1">
        <v>0</v>
      </c>
      <c r="G162" s="2">
        <f t="shared" si="0"/>
        <v>23348.799600000002</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6975</v>
      </c>
      <c r="D163" s="1">
        <f>'PR-RAS'!E167</f>
        <v>9762.5</v>
      </c>
      <c r="E163" s="1">
        <v>0</v>
      </c>
      <c r="F163" s="1">
        <v>0</v>
      </c>
      <c r="G163" s="2">
        <f t="shared" si="0"/>
        <v>4293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747737</v>
      </c>
      <c r="D165" s="1">
        <f>'PR-RAS'!E169</f>
        <v>1028446.25</v>
      </c>
      <c r="E165" s="1">
        <v>0</v>
      </c>
      <c r="F165" s="1">
        <v>0</v>
      </c>
      <c r="G165" s="2">
        <f t="shared" si="0"/>
        <v>459959.23800000001</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126005</v>
      </c>
      <c r="D166" s="1">
        <f>'PR-RAS'!E170</f>
        <v>118041.12</v>
      </c>
      <c r="E166" s="1">
        <v>0</v>
      </c>
      <c r="F166" s="1">
        <v>0</v>
      </c>
      <c r="G166" s="2">
        <f t="shared" si="0"/>
        <v>59744.3946</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614160</v>
      </c>
      <c r="D168" s="1">
        <f>'PR-RAS'!E172</f>
        <v>898788.95</v>
      </c>
      <c r="E168" s="1">
        <v>0</v>
      </c>
      <c r="F168" s="1">
        <v>0</v>
      </c>
      <c r="G168" s="2">
        <f t="shared" si="0"/>
        <v>402760.22930000001</v>
      </c>
      <c r="H168" s="2">
        <f t="shared" si="1"/>
        <v>5.0000000046566129E-2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6075</v>
      </c>
      <c r="D170" s="1">
        <f>'PR-RAS'!E174</f>
        <v>5736.18</v>
      </c>
      <c r="E170" s="1">
        <v>0</v>
      </c>
      <c r="F170" s="1">
        <v>0</v>
      </c>
      <c r="G170" s="2">
        <f t="shared" si="0"/>
        <v>2965.5038400000003</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1497</v>
      </c>
      <c r="D172" s="1">
        <f>'PR-RAS'!E176</f>
        <v>5880</v>
      </c>
      <c r="E172" s="1">
        <v>0</v>
      </c>
      <c r="F172" s="1">
        <v>0</v>
      </c>
      <c r="G172" s="2">
        <f t="shared" si="0"/>
        <v>2266.9470000000001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8948182</v>
      </c>
      <c r="D173" s="1">
        <f>'PR-RAS'!E177</f>
        <v>9296000.9299999997</v>
      </c>
      <c r="E173" s="1">
        <v>0</v>
      </c>
      <c r="F173" s="1">
        <v>0</v>
      </c>
      <c r="G173" s="2">
        <f t="shared" si="0"/>
        <v>4736911.6239199992</v>
      </c>
      <c r="H173" s="2">
        <f t="shared" si="1"/>
        <v>7.0000000298023224E-2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376938</v>
      </c>
      <c r="D174" s="1">
        <f>'PR-RAS'!E178</f>
        <v>375353.82</v>
      </c>
      <c r="E174" s="1">
        <v>0</v>
      </c>
      <c r="F174" s="1">
        <v>0</v>
      </c>
      <c r="G174" s="2">
        <f t="shared" si="0"/>
        <v>195082.69572000002</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5236989</v>
      </c>
      <c r="D175" s="1">
        <f>'PR-RAS'!E179</f>
        <v>4935943</v>
      </c>
      <c r="E175" s="1">
        <v>0</v>
      </c>
      <c r="F175" s="1">
        <v>0</v>
      </c>
      <c r="G175" s="2">
        <f t="shared" si="0"/>
        <v>2628944.25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260326</v>
      </c>
      <c r="D176" s="1">
        <f>'PR-RAS'!E180</f>
        <v>224577.55</v>
      </c>
      <c r="E176" s="1">
        <v>0</v>
      </c>
      <c r="F176" s="1">
        <v>0</v>
      </c>
      <c r="G176" s="2">
        <f t="shared" si="0"/>
        <v>124159.19249999999</v>
      </c>
      <c r="H176" s="2">
        <f t="shared" si="1"/>
        <v>0.45000000001164153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221879</v>
      </c>
      <c r="D177" s="1">
        <f>'PR-RAS'!E181</f>
        <v>303397.43</v>
      </c>
      <c r="E177" s="1">
        <v>0</v>
      </c>
      <c r="F177" s="1">
        <v>0</v>
      </c>
      <c r="G177" s="2">
        <f t="shared" si="0"/>
        <v>145846.59935999999</v>
      </c>
      <c r="H177" s="2">
        <f t="shared" si="1"/>
        <v>0.42999999999301508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105304</v>
      </c>
      <c r="D178" s="1">
        <f>'PR-RAS'!E182</f>
        <v>119924.01</v>
      </c>
      <c r="E178" s="1">
        <v>0</v>
      </c>
      <c r="F178" s="1">
        <v>0</v>
      </c>
      <c r="G178" s="2">
        <f t="shared" si="0"/>
        <v>61091.90754</v>
      </c>
      <c r="H178" s="2">
        <f t="shared" si="1"/>
        <v>9.9999999947613105E-3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121692</v>
      </c>
      <c r="D179" s="1">
        <f>'PR-RAS'!E183</f>
        <v>266956.03000000003</v>
      </c>
      <c r="E179" s="1">
        <v>0</v>
      </c>
      <c r="F179" s="1">
        <v>0</v>
      </c>
      <c r="G179" s="2">
        <f t="shared" si="0"/>
        <v>116697.52268000001</v>
      </c>
      <c r="H179" s="2">
        <f t="shared" si="1"/>
        <v>3.0000000027939677E-2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1245283</v>
      </c>
      <c r="D180" s="1">
        <f>'PR-RAS'!E184</f>
        <v>1401763.6</v>
      </c>
      <c r="E180" s="1">
        <v>0</v>
      </c>
      <c r="F180" s="1">
        <v>0</v>
      </c>
      <c r="G180" s="2">
        <f t="shared" si="0"/>
        <v>724737.02579999994</v>
      </c>
      <c r="H180" s="2">
        <f t="shared" si="1"/>
        <v>0.39999999990686774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331867</v>
      </c>
      <c r="D181" s="1">
        <f>'PR-RAS'!E185</f>
        <v>307701.93</v>
      </c>
      <c r="E181" s="1">
        <v>0</v>
      </c>
      <c r="F181" s="1">
        <v>0</v>
      </c>
      <c r="G181" s="2">
        <f t="shared" si="0"/>
        <v>170508.7548</v>
      </c>
      <c r="H181" s="2">
        <f t="shared" si="1"/>
        <v>7.0000000006984919E-2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1047904</v>
      </c>
      <c r="D182" s="1">
        <f>'PR-RAS'!E186</f>
        <v>1360383.56</v>
      </c>
      <c r="E182" s="1">
        <v>0</v>
      </c>
      <c r="F182" s="1">
        <v>0</v>
      </c>
      <c r="G182" s="2">
        <f t="shared" si="0"/>
        <v>682129.47271999996</v>
      </c>
      <c r="H182" s="2">
        <f t="shared" si="1"/>
        <v>0.43999999994412065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886295</v>
      </c>
      <c r="D184" s="1">
        <f>'PR-RAS'!E188</f>
        <v>785036.80000000005</v>
      </c>
      <c r="E184" s="1">
        <v>0</v>
      </c>
      <c r="F184" s="1">
        <v>0</v>
      </c>
      <c r="G184" s="2">
        <f t="shared" si="0"/>
        <v>449515.45380000002</v>
      </c>
      <c r="H184" s="2">
        <f t="shared" si="1"/>
        <v>0.19999999995343387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247304</v>
      </c>
      <c r="D185" s="1">
        <f>'PR-RAS'!E189</f>
        <v>213714.46</v>
      </c>
      <c r="E185" s="1">
        <v>0</v>
      </c>
      <c r="F185" s="1">
        <v>0</v>
      </c>
      <c r="G185" s="2">
        <f t="shared" si="0"/>
        <v>124150.85727999998</v>
      </c>
      <c r="H185" s="2">
        <f t="shared" si="1"/>
        <v>0.45999999999185093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138056</v>
      </c>
      <c r="D186" s="1">
        <f>'PR-RAS'!E190</f>
        <v>69226.23</v>
      </c>
      <c r="E186" s="1">
        <v>0</v>
      </c>
      <c r="F186" s="1">
        <v>0</v>
      </c>
      <c r="G186" s="2">
        <f t="shared" si="0"/>
        <v>51154.065099999993</v>
      </c>
      <c r="H186" s="2">
        <f t="shared" si="1"/>
        <v>0.22999999999592546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24279</v>
      </c>
      <c r="D187" s="1">
        <f>'PR-RAS'!E191</f>
        <v>34314.32</v>
      </c>
      <c r="E187" s="1">
        <v>0</v>
      </c>
      <c r="F187" s="1">
        <v>0</v>
      </c>
      <c r="G187" s="2">
        <f t="shared" si="0"/>
        <v>17280.821039999999</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19742</v>
      </c>
      <c r="D188" s="1">
        <f>'PR-RAS'!E192</f>
        <v>22300.78</v>
      </c>
      <c r="E188" s="1">
        <v>0</v>
      </c>
      <c r="F188" s="1">
        <v>0</v>
      </c>
      <c r="G188" s="2">
        <f t="shared" si="0"/>
        <v>12032.245719999999</v>
      </c>
      <c r="H188" s="2">
        <f t="shared" si="1"/>
        <v>0.22000000000116415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357584</v>
      </c>
      <c r="D189" s="1">
        <f>'PR-RAS'!E193</f>
        <v>329822.24</v>
      </c>
      <c r="E189" s="1">
        <v>0</v>
      </c>
      <c r="F189" s="1">
        <v>0</v>
      </c>
      <c r="G189" s="2">
        <f t="shared" si="0"/>
        <v>191238.95423999999</v>
      </c>
      <c r="H189" s="2">
        <f t="shared" si="1"/>
        <v>0.23999999999068677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4000</v>
      </c>
      <c r="D190" s="1">
        <f>'PR-RAS'!E194</f>
        <v>0</v>
      </c>
      <c r="E190" s="1">
        <v>0</v>
      </c>
      <c r="F190" s="1">
        <v>0</v>
      </c>
      <c r="G190" s="2">
        <f t="shared" si="0"/>
        <v>756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95330</v>
      </c>
      <c r="D191" s="1">
        <f>'PR-RAS'!E195</f>
        <v>115658.77</v>
      </c>
      <c r="E191" s="1">
        <v>0</v>
      </c>
      <c r="F191" s="1">
        <v>0</v>
      </c>
      <c r="G191" s="2">
        <f t="shared" si="0"/>
        <v>62063.032600000006</v>
      </c>
      <c r="H191" s="2">
        <f t="shared" si="1"/>
        <v>0.22999999999592546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263303</v>
      </c>
      <c r="D192" s="1">
        <f>'PR-RAS'!E196</f>
        <v>217073.88</v>
      </c>
      <c r="E192" s="1">
        <v>0</v>
      </c>
      <c r="F192" s="1">
        <v>0</v>
      </c>
      <c r="G192" s="2">
        <f t="shared" si="0"/>
        <v>133213.09516</v>
      </c>
      <c r="H192" s="2">
        <f t="shared" si="1"/>
        <v>0.11999999999534339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186763</v>
      </c>
      <c r="D198" s="1">
        <f>'PR-RAS'!E202</f>
        <v>122680.7</v>
      </c>
      <c r="E198" s="1">
        <v>0</v>
      </c>
      <c r="F198" s="1">
        <v>0</v>
      </c>
      <c r="G198" s="2">
        <f t="shared" si="0"/>
        <v>85128.506800000003</v>
      </c>
      <c r="H198" s="2">
        <f t="shared" si="1"/>
        <v>0.30000000000291038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186763</v>
      </c>
      <c r="D201" s="1">
        <f>'PR-RAS'!E205</f>
        <v>122680.7</v>
      </c>
      <c r="E201" s="1">
        <v>0</v>
      </c>
      <c r="F201" s="1">
        <v>0</v>
      </c>
      <c r="G201" s="2">
        <f t="shared" si="0"/>
        <v>86424.88</v>
      </c>
      <c r="H201" s="2">
        <f t="shared" si="1"/>
        <v>0.30000000000291038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76540</v>
      </c>
      <c r="D206" s="1">
        <f>'PR-RAS'!E210</f>
        <v>94393.18</v>
      </c>
      <c r="E206" s="1">
        <v>0</v>
      </c>
      <c r="F206" s="1">
        <v>0</v>
      </c>
      <c r="G206" s="2">
        <f t="shared" si="0"/>
        <v>54391.903799999993</v>
      </c>
      <c r="H206" s="2">
        <f t="shared" si="1"/>
        <v>0.17999999999301508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76488</v>
      </c>
      <c r="D207" s="1">
        <f>'PR-RAS'!E211</f>
        <v>71455</v>
      </c>
      <c r="E207" s="1">
        <v>0</v>
      </c>
      <c r="F207" s="1">
        <v>0</v>
      </c>
      <c r="G207" s="2">
        <f t="shared" si="0"/>
        <v>45195.987999999998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v>
      </c>
      <c r="D209" s="1">
        <f>'PR-RAS'!E213</f>
        <v>25.51</v>
      </c>
      <c r="E209" s="1">
        <v>0</v>
      </c>
      <c r="F209" s="1">
        <v>0</v>
      </c>
      <c r="G209" s="2">
        <f t="shared" si="0"/>
        <v>21.428160000000002</v>
      </c>
      <c r="H209" s="2">
        <f t="shared" si="1"/>
        <v>0.48999999999999844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22912.67</v>
      </c>
      <c r="E210" s="1">
        <v>0</v>
      </c>
      <c r="F210" s="1">
        <v>0</v>
      </c>
      <c r="G210" s="2">
        <f t="shared" si="0"/>
        <v>9577.4960599999995</v>
      </c>
      <c r="H210" s="2">
        <f t="shared" si="1"/>
        <v>0.33000000000174623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9434504</v>
      </c>
      <c r="D220" s="1">
        <f>'PR-RAS'!E224</f>
        <v>10520771.4</v>
      </c>
      <c r="E220" s="1">
        <v>0</v>
      </c>
      <c r="F220" s="1">
        <v>0</v>
      </c>
      <c r="G220" s="2">
        <f t="shared" si="0"/>
        <v>6674254.2492000004</v>
      </c>
      <c r="H220" s="2">
        <f t="shared" si="1"/>
        <v>0.40000000037252903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68743</v>
      </c>
      <c r="D227" s="1">
        <f>'PR-RAS'!E231</f>
        <v>0</v>
      </c>
      <c r="E227" s="1">
        <v>0</v>
      </c>
      <c r="F227" s="1">
        <v>0</v>
      </c>
      <c r="G227" s="2">
        <f t="shared" si="0"/>
        <v>15535.918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68743</v>
      </c>
      <c r="D229" s="1">
        <f>'PR-RAS'!E233</f>
        <v>0</v>
      </c>
      <c r="E229" s="1">
        <v>0</v>
      </c>
      <c r="F229" s="1">
        <v>0</v>
      </c>
      <c r="G229" s="2">
        <f t="shared" si="0"/>
        <v>15673.404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841510</v>
      </c>
      <c r="D232" s="1">
        <f>'PR-RAS'!E236</f>
        <v>1323186.05</v>
      </c>
      <c r="E232" s="1">
        <v>0</v>
      </c>
      <c r="F232" s="1">
        <v>0</v>
      </c>
      <c r="G232" s="2">
        <f t="shared" si="0"/>
        <v>805700.76510000008</v>
      </c>
      <c r="H232" s="2">
        <f t="shared" si="1"/>
        <v>5.0000000046566129E-2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786329</v>
      </c>
      <c r="D233" s="1">
        <f>'PR-RAS'!E237</f>
        <v>861309.8</v>
      </c>
      <c r="E233" s="1">
        <v>0</v>
      </c>
      <c r="F233" s="1">
        <v>0</v>
      </c>
      <c r="G233" s="2">
        <f t="shared" si="0"/>
        <v>582076.07520000008</v>
      </c>
      <c r="H233" s="2">
        <f t="shared" si="1"/>
        <v>0.19999999995343387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55181</v>
      </c>
      <c r="D234" s="1">
        <f>'PR-RAS'!E238</f>
        <v>461876.25</v>
      </c>
      <c r="E234" s="1">
        <v>0</v>
      </c>
      <c r="F234" s="1">
        <v>0</v>
      </c>
      <c r="G234" s="2">
        <f t="shared" si="0"/>
        <v>228091.5055</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8524251</v>
      </c>
      <c r="D236" s="1">
        <f>'PR-RAS'!E240</f>
        <v>9197585.3499999996</v>
      </c>
      <c r="E236" s="1">
        <v>0</v>
      </c>
      <c r="F236" s="1">
        <v>0</v>
      </c>
      <c r="G236" s="2">
        <f t="shared" si="0"/>
        <v>6326064.0994999995</v>
      </c>
      <c r="H236" s="2">
        <f t="shared" si="1"/>
        <v>0.34999999962747097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8497719</v>
      </c>
      <c r="D237" s="1">
        <f>'PR-RAS'!E241</f>
        <v>9166447.7300000004</v>
      </c>
      <c r="E237" s="1">
        <v>0</v>
      </c>
      <c r="F237" s="1">
        <v>0</v>
      </c>
      <c r="G237" s="2">
        <f t="shared" si="0"/>
        <v>6332025.0125599997</v>
      </c>
      <c r="H237" s="2">
        <f t="shared" si="1"/>
        <v>0.26999999955296516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26532</v>
      </c>
      <c r="D238" s="1">
        <f>'PR-RAS'!E242</f>
        <v>31137.62</v>
      </c>
      <c r="E238" s="1">
        <v>0</v>
      </c>
      <c r="F238" s="1">
        <v>0</v>
      </c>
      <c r="G238" s="2">
        <f t="shared" si="0"/>
        <v>21047.315879999998</v>
      </c>
      <c r="H238" s="2">
        <f t="shared" si="1"/>
        <v>0.38000000000101863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1112238</v>
      </c>
      <c r="D248" s="1">
        <f>'PR-RAS'!E252</f>
        <v>1280352.1199999999</v>
      </c>
      <c r="E248" s="1">
        <v>0</v>
      </c>
      <c r="F248" s="1">
        <v>0</v>
      </c>
      <c r="G248" s="2">
        <f t="shared" si="0"/>
        <v>907216.73327999993</v>
      </c>
      <c r="H248" s="2">
        <f t="shared" si="1"/>
        <v>0.11999999987892807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1112238</v>
      </c>
      <c r="D255" s="1">
        <f>'PR-RAS'!E259</f>
        <v>1280352.1199999999</v>
      </c>
      <c r="E255" s="1">
        <v>0</v>
      </c>
      <c r="F255" s="1">
        <v>0</v>
      </c>
      <c r="G255" s="2">
        <f t="shared" si="0"/>
        <v>932927.32895999996</v>
      </c>
      <c r="H255" s="2">
        <f t="shared" si="1"/>
        <v>0.11999999987892807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867682</v>
      </c>
      <c r="D256" s="1">
        <f>'PR-RAS'!E260</f>
        <v>988187.32</v>
      </c>
      <c r="E256" s="1">
        <v>0</v>
      </c>
      <c r="F256" s="1">
        <v>0</v>
      </c>
      <c r="G256" s="2">
        <f t="shared" si="0"/>
        <v>725234.44319999998</v>
      </c>
      <c r="H256" s="2">
        <f t="shared" si="1"/>
        <v>0.31999999994877726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244556</v>
      </c>
      <c r="D257" s="1">
        <f>'PR-RAS'!E261</f>
        <v>292164.8</v>
      </c>
      <c r="E257" s="1">
        <v>0</v>
      </c>
      <c r="F257" s="1">
        <v>0</v>
      </c>
      <c r="G257" s="2">
        <f t="shared" si="0"/>
        <v>212194.71359999999</v>
      </c>
      <c r="H257" s="2">
        <f t="shared" si="1"/>
        <v>0.20000000001164153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3533501</v>
      </c>
      <c r="D259" s="1">
        <f>'PR-RAS'!E263</f>
        <v>2771309.0500000003</v>
      </c>
      <c r="E259" s="1">
        <v>0</v>
      </c>
      <c r="F259" s="1">
        <v>0</v>
      </c>
      <c r="G259" s="2">
        <f t="shared" si="0"/>
        <v>2341638.7278000005</v>
      </c>
      <c r="H259" s="2">
        <f t="shared" si="1"/>
        <v>5.0000000279396772E-2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1371060</v>
      </c>
      <c r="D260" s="1">
        <f>'PR-RAS'!E264</f>
        <v>1773436.33</v>
      </c>
      <c r="E260" s="1">
        <v>0</v>
      </c>
      <c r="F260" s="1">
        <v>0</v>
      </c>
      <c r="G260" s="2">
        <f t="shared" si="0"/>
        <v>1273744.5589400001</v>
      </c>
      <c r="H260" s="2">
        <f t="shared" si="1"/>
        <v>0.33000000007450581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1350304</v>
      </c>
      <c r="D261" s="1">
        <f>'PR-RAS'!E265</f>
        <v>1773436.33</v>
      </c>
      <c r="E261" s="1">
        <v>0</v>
      </c>
      <c r="F261" s="1">
        <v>0</v>
      </c>
      <c r="G261" s="2">
        <f t="shared" si="0"/>
        <v>1273265.9316</v>
      </c>
      <c r="H261" s="2">
        <f t="shared" si="1"/>
        <v>0.33000000007450581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20756</v>
      </c>
      <c r="D262" s="1">
        <f>'PR-RAS'!E266</f>
        <v>0</v>
      </c>
      <c r="E262" s="1">
        <v>0</v>
      </c>
      <c r="F262" s="1">
        <v>0</v>
      </c>
      <c r="G262" s="2">
        <f t="shared" si="0"/>
        <v>5417.3159999999998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2030876</v>
      </c>
      <c r="D264" s="1">
        <f>'PR-RAS'!E268</f>
        <v>644431.49</v>
      </c>
      <c r="E264" s="1">
        <v>0</v>
      </c>
      <c r="F264" s="1">
        <v>0</v>
      </c>
      <c r="G264" s="2">
        <f t="shared" si="0"/>
        <v>873091.35174000007</v>
      </c>
      <c r="H264" s="2">
        <f t="shared" si="1"/>
        <v>0.48999999999068677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2030876</v>
      </c>
      <c r="D265" s="1">
        <f>'PR-RAS'!E269</f>
        <v>644431.49</v>
      </c>
      <c r="E265" s="1">
        <v>0</v>
      </c>
      <c r="F265" s="1">
        <v>0</v>
      </c>
      <c r="G265" s="2">
        <f t="shared" ref="G265:G521" si="8">(B265/1000)*(C265*1+D265*2)</f>
        <v>876411.09071999998</v>
      </c>
      <c r="H265" s="2">
        <f t="shared" ref="H265:H521" si="9">ABS(C265-ROUND(C265,0))+ABS(D265-ROUND(D265,0))</f>
        <v>0.48999999999068677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131565</v>
      </c>
      <c r="D275" s="1">
        <f>'PR-RAS'!E279</f>
        <v>353441.23</v>
      </c>
      <c r="E275" s="1">
        <v>0</v>
      </c>
      <c r="F275" s="1">
        <v>0</v>
      </c>
      <c r="G275" s="2">
        <f t="shared" si="8"/>
        <v>229734.60404000001</v>
      </c>
      <c r="H275" s="2">
        <f t="shared" si="9"/>
        <v>0.22999999998137355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131565</v>
      </c>
      <c r="D276" s="1">
        <f>'PR-RAS'!E280</f>
        <v>353441.23</v>
      </c>
      <c r="E276" s="1">
        <v>0</v>
      </c>
      <c r="F276" s="1">
        <v>0</v>
      </c>
      <c r="G276" s="2">
        <f t="shared" si="8"/>
        <v>230573.0515</v>
      </c>
      <c r="H276" s="2">
        <f t="shared" si="9"/>
        <v>0.22999999998137355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28206741</v>
      </c>
      <c r="D285" s="1">
        <f>'PR-RAS'!E289</f>
        <v>29452779.400000006</v>
      </c>
      <c r="E285" s="1">
        <v>0</v>
      </c>
      <c r="F285" s="1">
        <v>0</v>
      </c>
      <c r="G285" s="2">
        <f t="shared" si="8"/>
        <v>24739893.143200003</v>
      </c>
      <c r="H285" s="2">
        <f t="shared" si="9"/>
        <v>0.40000000596046448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20959366</v>
      </c>
      <c r="D286" s="1">
        <f>'PR-RAS'!E290</f>
        <v>23332800.439999998</v>
      </c>
      <c r="E286" s="1">
        <v>0</v>
      </c>
      <c r="F286" s="1">
        <v>0</v>
      </c>
      <c r="G286" s="2">
        <f t="shared" si="8"/>
        <v>19273115.560799997</v>
      </c>
      <c r="H286" s="2">
        <f t="shared" si="9"/>
        <v>0.43999999761581421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3973049</v>
      </c>
      <c r="D288" s="1">
        <f>'PR-RAS'!E292</f>
        <v>10794723.99</v>
      </c>
      <c r="E288" s="1">
        <v>0</v>
      </c>
      <c r="F288" s="1">
        <v>0</v>
      </c>
      <c r="G288" s="2">
        <f t="shared" si="8"/>
        <v>7336436.6332599996</v>
      </c>
      <c r="H288" s="2">
        <f t="shared" si="9"/>
        <v>9.9999997764825821E-3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2781987</v>
      </c>
      <c r="D293" s="1">
        <f>'PR-RAS'!E298</f>
        <v>4333093.24</v>
      </c>
      <c r="E293" s="1">
        <v>0</v>
      </c>
      <c r="F293" s="1">
        <v>0</v>
      </c>
      <c r="G293" s="2">
        <f t="shared" si="8"/>
        <v>3342866.6561599998</v>
      </c>
      <c r="H293" s="2">
        <f t="shared" si="9"/>
        <v>0.24000000022351742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2761124</v>
      </c>
      <c r="D294" s="1">
        <f>'PR-RAS'!E299</f>
        <v>2624682.7799999998</v>
      </c>
      <c r="E294" s="1">
        <v>0</v>
      </c>
      <c r="F294" s="1">
        <v>0</v>
      </c>
      <c r="G294" s="2">
        <f t="shared" si="8"/>
        <v>2347073.4410799998</v>
      </c>
      <c r="H294" s="2">
        <f t="shared" si="9"/>
        <v>0.22000000020489097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2761124</v>
      </c>
      <c r="D295" s="1">
        <f>'PR-RAS'!E300</f>
        <v>2624682.7799999998</v>
      </c>
      <c r="E295" s="1">
        <v>0</v>
      </c>
      <c r="F295" s="1">
        <v>0</v>
      </c>
      <c r="G295" s="2">
        <f t="shared" si="8"/>
        <v>2355083.9306399999</v>
      </c>
      <c r="H295" s="2">
        <f t="shared" si="9"/>
        <v>0.22000000020489097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2761124</v>
      </c>
      <c r="D296" s="1">
        <f>'PR-RAS'!E301</f>
        <v>2624682.7799999998</v>
      </c>
      <c r="E296" s="1">
        <v>0</v>
      </c>
      <c r="F296" s="1">
        <v>0</v>
      </c>
      <c r="G296" s="2">
        <f t="shared" si="8"/>
        <v>2363094.4201999996</v>
      </c>
      <c r="H296" s="2">
        <f t="shared" si="9"/>
        <v>0.22000000020489097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20863</v>
      </c>
      <c r="D306" s="1">
        <f>'PR-RAS'!E311</f>
        <v>1708410.46</v>
      </c>
      <c r="E306" s="1">
        <v>0</v>
      </c>
      <c r="F306" s="1">
        <v>0</v>
      </c>
      <c r="G306" s="2">
        <f t="shared" si="8"/>
        <v>1048493.5956</v>
      </c>
      <c r="H306" s="2">
        <f t="shared" si="9"/>
        <v>0.4599999999627471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20863</v>
      </c>
      <c r="D307" s="1">
        <f>'PR-RAS'!E312</f>
        <v>1465598.49</v>
      </c>
      <c r="E307" s="1">
        <v>0</v>
      </c>
      <c r="F307" s="1">
        <v>0</v>
      </c>
      <c r="G307" s="2">
        <f t="shared" si="8"/>
        <v>903330.35387999995</v>
      </c>
      <c r="H307" s="2">
        <f t="shared" si="9"/>
        <v>0.48999999999068677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20863</v>
      </c>
      <c r="D308" s="1">
        <f>'PR-RAS'!E313</f>
        <v>21944.7</v>
      </c>
      <c r="E308" s="1">
        <v>0</v>
      </c>
      <c r="F308" s="1">
        <v>0</v>
      </c>
      <c r="G308" s="2">
        <f t="shared" si="8"/>
        <v>19878.986799999999</v>
      </c>
      <c r="H308" s="2">
        <f t="shared" si="9"/>
        <v>0.2999999999992724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1443653.79</v>
      </c>
      <c r="E309" s="1">
        <v>0</v>
      </c>
      <c r="F309" s="1">
        <v>0</v>
      </c>
      <c r="G309" s="2">
        <f t="shared" si="8"/>
        <v>889290.73464000004</v>
      </c>
      <c r="H309" s="2">
        <f t="shared" si="9"/>
        <v>0.2099999999627471</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167211.97</v>
      </c>
      <c r="E312" s="1">
        <v>0</v>
      </c>
      <c r="F312" s="1">
        <v>0</v>
      </c>
      <c r="G312" s="2">
        <f t="shared" si="8"/>
        <v>104005.84534</v>
      </c>
      <c r="H312" s="2">
        <f t="shared" si="9"/>
        <v>2.9999999998835847E-2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5000</v>
      </c>
      <c r="E313" s="1">
        <v>0</v>
      </c>
      <c r="F313" s="1">
        <v>0</v>
      </c>
      <c r="G313" s="2">
        <f t="shared" si="8"/>
        <v>3120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162211.97</v>
      </c>
      <c r="E319" s="1">
        <v>0</v>
      </c>
      <c r="F319" s="1">
        <v>0</v>
      </c>
      <c r="G319" s="2">
        <f t="shared" si="8"/>
        <v>103166.81292</v>
      </c>
      <c r="H319" s="2">
        <f t="shared" si="9"/>
        <v>2.9999999998835847E-2</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75600</v>
      </c>
      <c r="E321" s="1">
        <v>0</v>
      </c>
      <c r="F321" s="1">
        <v>0</v>
      </c>
      <c r="G321" s="2">
        <f t="shared" si="8"/>
        <v>48384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75600</v>
      </c>
      <c r="E322" s="1">
        <v>0</v>
      </c>
      <c r="F322" s="1">
        <v>0</v>
      </c>
      <c r="G322" s="2">
        <f t="shared" si="8"/>
        <v>48535.200000000004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13175375</v>
      </c>
      <c r="D345" s="1">
        <f>'PR-RAS'!E350</f>
        <v>10274170.59</v>
      </c>
      <c r="E345" s="1">
        <v>0</v>
      </c>
      <c r="F345" s="1">
        <v>0</v>
      </c>
      <c r="G345" s="2">
        <f t="shared" si="8"/>
        <v>11600958.36592</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2629939</v>
      </c>
      <c r="D346" s="1">
        <f>'PR-RAS'!E351</f>
        <v>1738479.39</v>
      </c>
      <c r="E346" s="1">
        <v>0</v>
      </c>
      <c r="F346" s="1">
        <v>0</v>
      </c>
      <c r="G346" s="2">
        <f t="shared" si="8"/>
        <v>2106879.7340999995</v>
      </c>
      <c r="H346" s="2">
        <f t="shared" si="9"/>
        <v>0.38999999989755452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2384424</v>
      </c>
      <c r="D347" s="1">
        <f>'PR-RAS'!E352</f>
        <v>1505693.93</v>
      </c>
      <c r="E347" s="1">
        <v>0</v>
      </c>
      <c r="F347" s="1">
        <v>0</v>
      </c>
      <c r="G347" s="2">
        <f t="shared" si="8"/>
        <v>1866950.9035599995</v>
      </c>
      <c r="H347" s="2">
        <f t="shared" si="9"/>
        <v>7.000000006519258E-2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2384424</v>
      </c>
      <c r="D348" s="1">
        <f>'PR-RAS'!E353</f>
        <v>1505693.93</v>
      </c>
      <c r="E348" s="1">
        <v>0</v>
      </c>
      <c r="F348" s="1">
        <v>0</v>
      </c>
      <c r="G348" s="2">
        <f t="shared" si="8"/>
        <v>1872346.7154199996</v>
      </c>
      <c r="H348" s="2">
        <f t="shared" si="9"/>
        <v>7.000000006519258E-2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245515</v>
      </c>
      <c r="D351" s="1">
        <f>'PR-RAS'!E356</f>
        <v>232785.46</v>
      </c>
      <c r="E351" s="1">
        <v>0</v>
      </c>
      <c r="F351" s="1">
        <v>0</v>
      </c>
      <c r="G351" s="2">
        <f t="shared" si="8"/>
        <v>248880.07199999996</v>
      </c>
      <c r="H351" s="2">
        <f t="shared" si="9"/>
        <v>0.45999999999185093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95515</v>
      </c>
      <c r="D354" s="1">
        <f>'PR-RAS'!E359</f>
        <v>232785.46</v>
      </c>
      <c r="E354" s="1">
        <v>0</v>
      </c>
      <c r="F354" s="1">
        <v>0</v>
      </c>
      <c r="G354" s="2">
        <f t="shared" si="8"/>
        <v>198063.32975999996</v>
      </c>
      <c r="H354" s="2">
        <f t="shared" si="9"/>
        <v>0.45999999999185093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150000</v>
      </c>
      <c r="D357" s="1">
        <f>'PR-RAS'!E362</f>
        <v>0</v>
      </c>
      <c r="E357" s="1">
        <v>0</v>
      </c>
      <c r="F357" s="1">
        <v>0</v>
      </c>
      <c r="G357" s="2">
        <f t="shared" si="8"/>
        <v>53400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9154742</v>
      </c>
      <c r="D358" s="1">
        <f>'PR-RAS'!E363</f>
        <v>8287801.8499999996</v>
      </c>
      <c r="E358" s="1">
        <v>0</v>
      </c>
      <c r="F358" s="1">
        <v>0</v>
      </c>
      <c r="G358" s="2">
        <f t="shared" si="8"/>
        <v>9185733.4148999993</v>
      </c>
      <c r="H358" s="2">
        <f t="shared" si="9"/>
        <v>0.15000000037252903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7187756</v>
      </c>
      <c r="D359" s="1">
        <f>'PR-RAS'!E364</f>
        <v>4610409.93</v>
      </c>
      <c r="E359" s="1">
        <v>0</v>
      </c>
      <c r="F359" s="1">
        <v>0</v>
      </c>
      <c r="G359" s="2">
        <f t="shared" si="8"/>
        <v>5874270.1578799998</v>
      </c>
      <c r="H359" s="2">
        <f t="shared" si="9"/>
        <v>7.0000000298023224E-2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928000</v>
      </c>
      <c r="E360" s="1">
        <v>0</v>
      </c>
      <c r="F360" s="1">
        <v>0</v>
      </c>
      <c r="G360" s="2">
        <f t="shared" si="8"/>
        <v>666304</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902862</v>
      </c>
      <c r="D361" s="1">
        <f>'PR-RAS'!E366</f>
        <v>1191589.6200000001</v>
      </c>
      <c r="E361" s="1">
        <v>0</v>
      </c>
      <c r="F361" s="1">
        <v>0</v>
      </c>
      <c r="G361" s="2">
        <f t="shared" si="8"/>
        <v>1182974.8463999999</v>
      </c>
      <c r="H361" s="2">
        <f t="shared" si="9"/>
        <v>0.37999999988824129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5152566</v>
      </c>
      <c r="D362" s="1">
        <f>'PR-RAS'!E367</f>
        <v>1475331.12</v>
      </c>
      <c r="E362" s="1">
        <v>0</v>
      </c>
      <c r="F362" s="1">
        <v>0</v>
      </c>
      <c r="G362" s="2">
        <f t="shared" si="8"/>
        <v>2925265.3946400001</v>
      </c>
      <c r="H362" s="2">
        <f t="shared" si="9"/>
        <v>0.12000000011175871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1132328</v>
      </c>
      <c r="D363" s="1">
        <f>'PR-RAS'!E368</f>
        <v>1015489.19</v>
      </c>
      <c r="E363" s="1">
        <v>0</v>
      </c>
      <c r="F363" s="1">
        <v>0</v>
      </c>
      <c r="G363" s="2">
        <f t="shared" si="8"/>
        <v>1145116.9095599998</v>
      </c>
      <c r="H363" s="2">
        <f t="shared" si="9"/>
        <v>0.18999999994412065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848451</v>
      </c>
      <c r="D364" s="1">
        <f>'PR-RAS'!E369</f>
        <v>2550367.6399999997</v>
      </c>
      <c r="E364" s="1">
        <v>0</v>
      </c>
      <c r="F364" s="1">
        <v>0</v>
      </c>
      <c r="G364" s="2">
        <f t="shared" si="8"/>
        <v>2159554.6196399997</v>
      </c>
      <c r="H364" s="2">
        <f t="shared" si="9"/>
        <v>0.36000000033527613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243656</v>
      </c>
      <c r="D365" s="1">
        <f>'PR-RAS'!E370</f>
        <v>410917.75</v>
      </c>
      <c r="E365" s="1">
        <v>0</v>
      </c>
      <c r="F365" s="1">
        <v>0</v>
      </c>
      <c r="G365" s="2">
        <f t="shared" si="8"/>
        <v>387838.90600000002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21475</v>
      </c>
      <c r="D366" s="1">
        <f>'PR-RAS'!E371</f>
        <v>32847.29</v>
      </c>
      <c r="E366" s="1">
        <v>0</v>
      </c>
      <c r="F366" s="1">
        <v>0</v>
      </c>
      <c r="G366" s="2">
        <f t="shared" si="8"/>
        <v>31816.896700000001</v>
      </c>
      <c r="H366" s="2">
        <f t="shared" si="9"/>
        <v>0.29000000000087311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19300</v>
      </c>
      <c r="D367" s="1">
        <f>'PR-RAS'!E372</f>
        <v>94052.77</v>
      </c>
      <c r="E367" s="1">
        <v>0</v>
      </c>
      <c r="F367" s="1">
        <v>0</v>
      </c>
      <c r="G367" s="2">
        <f t="shared" si="8"/>
        <v>75910.427639999994</v>
      </c>
      <c r="H367" s="2">
        <f t="shared" si="9"/>
        <v>0.22999999999592546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60346.19</v>
      </c>
      <c r="E370" s="1">
        <v>0</v>
      </c>
      <c r="F370" s="1">
        <v>0</v>
      </c>
      <c r="G370" s="2">
        <f t="shared" si="8"/>
        <v>44535.488219999999</v>
      </c>
      <c r="H370" s="2">
        <f t="shared" si="9"/>
        <v>0.19000000000232831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564020</v>
      </c>
      <c r="D371" s="1">
        <f>'PR-RAS'!E376</f>
        <v>1952203.64</v>
      </c>
      <c r="E371" s="1">
        <v>0</v>
      </c>
      <c r="F371" s="1">
        <v>0</v>
      </c>
      <c r="G371" s="2">
        <f t="shared" si="8"/>
        <v>1653318.0935999998</v>
      </c>
      <c r="H371" s="2">
        <f t="shared" si="9"/>
        <v>0.36000000010244548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36335</v>
      </c>
      <c r="D373" s="1">
        <f>'PR-RAS'!E378</f>
        <v>19430.53</v>
      </c>
      <c r="E373" s="1">
        <v>0</v>
      </c>
      <c r="F373" s="1">
        <v>0</v>
      </c>
      <c r="G373" s="2">
        <f t="shared" si="8"/>
        <v>27972.93432</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36335</v>
      </c>
      <c r="D374" s="1">
        <f>'PR-RAS'!E379</f>
        <v>19430.53</v>
      </c>
      <c r="E374" s="1">
        <v>0</v>
      </c>
      <c r="F374" s="1">
        <v>0</v>
      </c>
      <c r="G374" s="2">
        <f t="shared" si="8"/>
        <v>28048.130379999999</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4300</v>
      </c>
      <c r="D378" s="1">
        <f>'PR-RAS'!E383</f>
        <v>0</v>
      </c>
      <c r="E378" s="1">
        <v>0</v>
      </c>
      <c r="F378" s="1">
        <v>0</v>
      </c>
      <c r="G378" s="2">
        <f t="shared" si="8"/>
        <v>1621.1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4300</v>
      </c>
      <c r="D380" s="1">
        <f>'PR-RAS'!E385</f>
        <v>0</v>
      </c>
      <c r="E380" s="1">
        <v>0</v>
      </c>
      <c r="F380" s="1">
        <v>0</v>
      </c>
      <c r="G380" s="2">
        <f t="shared" si="8"/>
        <v>1629.7</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1077900</v>
      </c>
      <c r="D386" s="1">
        <f>'PR-RAS'!E391</f>
        <v>1107593.75</v>
      </c>
      <c r="E386" s="1">
        <v>0</v>
      </c>
      <c r="F386" s="1">
        <v>0</v>
      </c>
      <c r="G386" s="2">
        <f t="shared" si="8"/>
        <v>1267838.6875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207125</v>
      </c>
      <c r="D388" s="1">
        <f>'PR-RAS'!E393</f>
        <v>112187.5</v>
      </c>
      <c r="E388" s="1">
        <v>0</v>
      </c>
      <c r="F388" s="1">
        <v>0</v>
      </c>
      <c r="G388" s="2">
        <f t="shared" si="8"/>
        <v>166990.5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814525</v>
      </c>
      <c r="D389" s="1">
        <f>'PR-RAS'!E394</f>
        <v>697781.25</v>
      </c>
      <c r="E389" s="1">
        <v>0</v>
      </c>
      <c r="F389" s="1">
        <v>0</v>
      </c>
      <c r="G389" s="2">
        <f t="shared" si="8"/>
        <v>857513.95000000007</v>
      </c>
      <c r="H389" s="2">
        <f t="shared" si="9"/>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56250</v>
      </c>
      <c r="D390" s="1">
        <f>'PR-RAS'!E395</f>
        <v>297625</v>
      </c>
      <c r="E390" s="1">
        <v>0</v>
      </c>
      <c r="F390" s="1">
        <v>0</v>
      </c>
      <c r="G390" s="2">
        <f t="shared" si="8"/>
        <v>253433.5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1390694</v>
      </c>
      <c r="D397" s="1">
        <f>'PR-RAS'!E402</f>
        <v>247889.35</v>
      </c>
      <c r="E397" s="1">
        <v>0</v>
      </c>
      <c r="F397" s="1">
        <v>0</v>
      </c>
      <c r="G397" s="2">
        <f t="shared" si="8"/>
        <v>747043.18920000002</v>
      </c>
      <c r="H397" s="2">
        <f t="shared" si="9"/>
        <v>0.35000000000582077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1390694</v>
      </c>
      <c r="D398" s="1">
        <f>'PR-RAS'!E403</f>
        <v>247889.35</v>
      </c>
      <c r="E398" s="1">
        <v>0</v>
      </c>
      <c r="F398" s="1">
        <v>0</v>
      </c>
      <c r="G398" s="2">
        <f t="shared" si="8"/>
        <v>748929.66190000006</v>
      </c>
      <c r="H398" s="2">
        <f t="shared" si="9"/>
        <v>0.35000000000582077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10393388</v>
      </c>
      <c r="D403" s="1">
        <f>'PR-RAS'!E408</f>
        <v>5941077.3499999996</v>
      </c>
      <c r="E403" s="1">
        <v>0</v>
      </c>
      <c r="F403" s="1">
        <v>0</v>
      </c>
      <c r="G403" s="2">
        <f t="shared" si="8"/>
        <v>8954768.1654000003</v>
      </c>
      <c r="H403" s="2">
        <f t="shared" si="9"/>
        <v>0.34999999962747097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25192</v>
      </c>
      <c r="D404" s="1">
        <f>'PR-RAS'!E409</f>
        <v>0</v>
      </c>
      <c r="E404" s="1">
        <v>0</v>
      </c>
      <c r="F404" s="1">
        <v>0</v>
      </c>
      <c r="G404" s="2">
        <f t="shared" si="8"/>
        <v>10152.376</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2522786.9300000002</v>
      </c>
      <c r="E405" s="1">
        <v>0</v>
      </c>
      <c r="F405" s="1">
        <v>0</v>
      </c>
      <c r="G405" s="2">
        <f t="shared" si="8"/>
        <v>2038411.8394400002</v>
      </c>
      <c r="H405" s="2">
        <f t="shared" si="9"/>
        <v>6.9999999832361937E-2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137231.32</v>
      </c>
      <c r="E406" s="1">
        <v>0</v>
      </c>
      <c r="F406" s="1">
        <v>0</v>
      </c>
      <c r="G406" s="2">
        <f t="shared" si="8"/>
        <v>111157.36920000002</v>
      </c>
      <c r="H406" s="2">
        <f t="shared" si="9"/>
        <v>0.32000000000698492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51948094</v>
      </c>
      <c r="D407" s="1">
        <f>'PR-RAS'!E412</f>
        <v>57118673.080000006</v>
      </c>
      <c r="E407" s="1">
        <v>0</v>
      </c>
      <c r="F407" s="1">
        <v>0</v>
      </c>
      <c r="G407" s="2">
        <f t="shared" si="8"/>
        <v>67471288.704960018</v>
      </c>
      <c r="H407" s="2">
        <f t="shared" si="9"/>
        <v>8.0000005662441254E-2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41382116</v>
      </c>
      <c r="D408" s="1">
        <f>'PR-RAS'!E413</f>
        <v>39726949.99000001</v>
      </c>
      <c r="E408" s="1">
        <v>0</v>
      </c>
      <c r="F408" s="1">
        <v>0</v>
      </c>
      <c r="G408" s="2">
        <f t="shared" si="8"/>
        <v>49180258.503860004</v>
      </c>
      <c r="H408" s="2">
        <f t="shared" si="9"/>
        <v>9.9999904632568359E-3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10565978</v>
      </c>
      <c r="D409" s="1">
        <f>'PR-RAS'!E414</f>
        <v>17391723.089999996</v>
      </c>
      <c r="E409" s="1">
        <v>0</v>
      </c>
      <c r="F409" s="1">
        <v>0</v>
      </c>
      <c r="G409" s="2">
        <f t="shared" si="8"/>
        <v>18502565.065439995</v>
      </c>
      <c r="H409" s="2">
        <f t="shared" si="9"/>
        <v>8.999999612569809E-2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3998241</v>
      </c>
      <c r="D411" s="1">
        <f>'PR-RAS'!E416</f>
        <v>8271937.0600000005</v>
      </c>
      <c r="E411" s="1">
        <v>0</v>
      </c>
      <c r="F411" s="1">
        <v>0</v>
      </c>
      <c r="G411" s="2">
        <f t="shared" si="8"/>
        <v>8422267.1992000006</v>
      </c>
      <c r="H411" s="2">
        <f t="shared" si="9"/>
        <v>6.0000000521540642E-2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137231.32</v>
      </c>
      <c r="E413" s="1">
        <v>0</v>
      </c>
      <c r="F413" s="1">
        <v>0</v>
      </c>
      <c r="G413" s="2">
        <f t="shared" si="8"/>
        <v>113078.60768</v>
      </c>
      <c r="H413" s="2">
        <f t="shared" si="9"/>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3069535</v>
      </c>
      <c r="D522" s="1">
        <f>'PR-RAS'!E528</f>
        <v>2316328.36</v>
      </c>
      <c r="E522" s="1">
        <v>0</v>
      </c>
      <c r="F522" s="1">
        <v>0</v>
      </c>
      <c r="G522" s="2">
        <f t="shared" ref="G522:G809" si="10">(B522/1000)*(C522*1+D522*2)</f>
        <v>4012841.8861199999</v>
      </c>
      <c r="H522" s="2">
        <f t="shared" ref="H522:H809" si="11">ABS(C522-ROUND(C522,0))+ABS(D522-ROUND(D522,0))</f>
        <v>0.35999999986961484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16081</v>
      </c>
      <c r="D574" s="1">
        <f>'PR-RAS'!E580</f>
        <v>225444.04</v>
      </c>
      <c r="E574" s="1">
        <v>0</v>
      </c>
      <c r="F574" s="1">
        <v>0</v>
      </c>
      <c r="G574" s="2">
        <f t="shared" si="10"/>
        <v>267573.28284</v>
      </c>
      <c r="H574" s="2">
        <f t="shared" si="11"/>
        <v>4.0000000008149073E-2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16081</v>
      </c>
      <c r="D579" s="1">
        <f>'PR-RAS'!E585</f>
        <v>225444.04</v>
      </c>
      <c r="E579" s="1">
        <v>0</v>
      </c>
      <c r="F579" s="1">
        <v>0</v>
      </c>
      <c r="G579" s="2">
        <f t="shared" si="10"/>
        <v>269908.12823999999</v>
      </c>
      <c r="H579" s="2">
        <f t="shared" si="11"/>
        <v>4.0000000008149073E-2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16081</v>
      </c>
      <c r="D580" s="1">
        <f>'PR-RAS'!E586</f>
        <v>225444.04</v>
      </c>
      <c r="E580" s="1">
        <v>0</v>
      </c>
      <c r="F580" s="1">
        <v>0</v>
      </c>
      <c r="G580" s="2">
        <f t="shared" si="10"/>
        <v>270375.09732</v>
      </c>
      <c r="H580" s="2">
        <f t="shared" si="11"/>
        <v>4.0000000008149073E-2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3053454</v>
      </c>
      <c r="D587" s="1">
        <f>'PR-RAS'!E593</f>
        <v>2090884.32</v>
      </c>
      <c r="E587" s="1">
        <v>0</v>
      </c>
      <c r="F587" s="1">
        <v>0</v>
      </c>
      <c r="G587" s="2">
        <f t="shared" si="10"/>
        <v>4239840.4670400005</v>
      </c>
      <c r="H587" s="2">
        <f t="shared" si="11"/>
        <v>0.32000000006519258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1880357</v>
      </c>
      <c r="D599" s="1">
        <f>'PR-RAS'!E605</f>
        <v>2090884.32</v>
      </c>
      <c r="E599" s="1">
        <v>0</v>
      </c>
      <c r="F599" s="1">
        <v>0</v>
      </c>
      <c r="G599" s="2">
        <f t="shared" si="10"/>
        <v>3625151.1327200001</v>
      </c>
      <c r="H599" s="2">
        <f t="shared" si="11"/>
        <v>0.32000000006519258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1880357</v>
      </c>
      <c r="D600" s="1">
        <f>'PR-RAS'!E606</f>
        <v>2090884.32</v>
      </c>
      <c r="E600" s="1">
        <v>0</v>
      </c>
      <c r="F600" s="1">
        <v>0</v>
      </c>
      <c r="G600" s="2">
        <f t="shared" si="10"/>
        <v>3631213.2583600003</v>
      </c>
      <c r="H600" s="2">
        <f t="shared" si="11"/>
        <v>0.32000000006519258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1173097</v>
      </c>
      <c r="D611" s="1">
        <f>'PR-RAS'!E617</f>
        <v>0</v>
      </c>
      <c r="E611" s="1">
        <v>0</v>
      </c>
      <c r="F611" s="1">
        <v>0</v>
      </c>
      <c r="G611" s="2">
        <f t="shared" si="10"/>
        <v>715589.17</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1173097</v>
      </c>
      <c r="D612" s="1">
        <f>'PR-RAS'!E618</f>
        <v>0</v>
      </c>
      <c r="E612" s="1">
        <v>0</v>
      </c>
      <c r="F612" s="1">
        <v>0</v>
      </c>
      <c r="G612" s="2">
        <f t="shared" si="10"/>
        <v>716762.26699999999</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3069535</v>
      </c>
      <c r="D630" s="1">
        <f>'PR-RAS'!E636</f>
        <v>2316328.36</v>
      </c>
      <c r="E630" s="1">
        <v>0</v>
      </c>
      <c r="F630" s="1">
        <v>0</v>
      </c>
      <c r="G630" s="2">
        <f t="shared" si="10"/>
        <v>4844678.5918800002</v>
      </c>
      <c r="H630" s="2">
        <f t="shared" si="11"/>
        <v>0.35999999986961484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1173108</v>
      </c>
      <c r="D631" s="1">
        <f>'PR-RAS'!E637</f>
        <v>0</v>
      </c>
      <c r="E631" s="1">
        <v>0</v>
      </c>
      <c r="F631" s="1">
        <v>0</v>
      </c>
      <c r="G631" s="2">
        <f t="shared" si="10"/>
        <v>739058.04</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51948094</v>
      </c>
      <c r="D633" s="1">
        <f>'PR-RAS'!E639</f>
        <v>57118673.080000006</v>
      </c>
      <c r="E633" s="1">
        <v>0</v>
      </c>
      <c r="F633" s="1">
        <v>0</v>
      </c>
      <c r="G633" s="2">
        <f t="shared" si="10"/>
        <v>105029198.18112002</v>
      </c>
      <c r="H633" s="2">
        <f t="shared" si="11"/>
        <v>8.0000005662441254E-2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44451651</v>
      </c>
      <c r="D634" s="1">
        <f>'PR-RAS'!E640</f>
        <v>42043278.350000009</v>
      </c>
      <c r="E634" s="1">
        <v>0</v>
      </c>
      <c r="F634" s="1">
        <v>0</v>
      </c>
      <c r="G634" s="2">
        <f t="shared" si="10"/>
        <v>81364685.474100009</v>
      </c>
      <c r="H634" s="2">
        <f t="shared" si="11"/>
        <v>0.35000000894069672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7496443</v>
      </c>
      <c r="D635" s="1">
        <f>'PR-RAS'!E641</f>
        <v>15075394.729999997</v>
      </c>
      <c r="E635" s="1">
        <v>0</v>
      </c>
      <c r="F635" s="1">
        <v>0</v>
      </c>
      <c r="G635" s="2">
        <f t="shared" si="10"/>
        <v>23868345.379639994</v>
      </c>
      <c r="H635" s="2">
        <f t="shared" si="11"/>
        <v>0.27000000327825546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5171349</v>
      </c>
      <c r="D637" s="1">
        <f>'PR-RAS'!E643</f>
        <v>8271937.0600000005</v>
      </c>
      <c r="E637" s="1">
        <v>0</v>
      </c>
      <c r="F637" s="1">
        <v>0</v>
      </c>
      <c r="G637" s="2">
        <f t="shared" si="10"/>
        <v>13810881.904320002</v>
      </c>
      <c r="H637" s="2">
        <f t="shared" si="11"/>
        <v>6.0000000521540642E-2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12667792</v>
      </c>
      <c r="D639" s="1">
        <f>'PR-RAS'!E645</f>
        <v>23347331.789999999</v>
      </c>
      <c r="E639" s="1">
        <v>0</v>
      </c>
      <c r="F639" s="1">
        <v>0</v>
      </c>
      <c r="G639" s="2">
        <f t="shared" si="10"/>
        <v>37873246.660039999</v>
      </c>
      <c r="H639" s="2">
        <f t="shared" si="11"/>
        <v>0.21000000089406967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3984587</v>
      </c>
      <c r="D641" s="1">
        <f>'PR-RAS'!E647</f>
        <v>4063570.34</v>
      </c>
      <c r="E641" s="1">
        <v>0</v>
      </c>
      <c r="F641" s="1">
        <v>0</v>
      </c>
      <c r="G641" s="2">
        <f t="shared" si="10"/>
        <v>7751505.7151999995</v>
      </c>
      <c r="H641" s="2">
        <f t="shared" si="11"/>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7111602</v>
      </c>
      <c r="D642" s="1">
        <f>'PR-RAS'!E649</f>
        <v>13791605.359999999</v>
      </c>
      <c r="E642" s="1">
        <v>0</v>
      </c>
      <c r="F642" s="1">
        <v>0</v>
      </c>
      <c r="G642" s="2">
        <f t="shared" si="10"/>
        <v>22239374.95352</v>
      </c>
      <c r="H642" s="2">
        <f t="shared" si="11"/>
        <v>0.35999999940395355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55780575</v>
      </c>
      <c r="D643" s="1">
        <f>'PR-RAS'!E650</f>
        <v>63001059.200000003</v>
      </c>
      <c r="E643" s="1">
        <v>0</v>
      </c>
      <c r="F643" s="1">
        <v>0</v>
      </c>
      <c r="G643" s="2">
        <f t="shared" si="10"/>
        <v>116704489.16280001</v>
      </c>
      <c r="H643" s="2">
        <f t="shared" si="11"/>
        <v>0.20000000298023224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48216246</v>
      </c>
      <c r="D644" s="1">
        <f>'PR-RAS'!E651</f>
        <v>52429887.640000001</v>
      </c>
      <c r="E644" s="1">
        <v>0</v>
      </c>
      <c r="F644" s="1">
        <v>0</v>
      </c>
      <c r="G644" s="2">
        <f t="shared" si="10"/>
        <v>98427881.683040008</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14675931</v>
      </c>
      <c r="D645" s="1">
        <f>'PR-RAS'!E652</f>
        <v>24362776.920000002</v>
      </c>
      <c r="E645" s="1">
        <v>0</v>
      </c>
      <c r="F645" s="1">
        <v>0</v>
      </c>
      <c r="G645" s="2">
        <f t="shared" si="10"/>
        <v>40830556.236960001</v>
      </c>
      <c r="H645" s="2">
        <f t="shared" si="11"/>
        <v>7.9999998211860657E-2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27</v>
      </c>
      <c r="E646" s="1">
        <v>0</v>
      </c>
      <c r="F646" s="1">
        <v>0</v>
      </c>
      <c r="G646" s="2">
        <f t="shared" si="10"/>
        <v>50.954999999999998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22</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205620</v>
      </c>
      <c r="D650" s="1">
        <f>'PR-RAS'!E657</f>
        <v>221054.26</v>
      </c>
      <c r="E650" s="1">
        <v>0</v>
      </c>
      <c r="F650" s="1">
        <v>0</v>
      </c>
      <c r="G650" s="2">
        <f t="shared" si="10"/>
        <v>420375.80948000005</v>
      </c>
      <c r="H650" s="2">
        <f t="shared" si="11"/>
        <v>0.26000000000931323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5105</v>
      </c>
      <c r="D653" s="1">
        <f>'PR-RAS'!E660</f>
        <v>34516.94</v>
      </c>
      <c r="E653" s="1">
        <v>0</v>
      </c>
      <c r="F653" s="1">
        <v>0</v>
      </c>
      <c r="G653" s="2">
        <f t="shared" si="10"/>
        <v>48338.549760000002</v>
      </c>
      <c r="H653" s="2">
        <f t="shared" si="11"/>
        <v>5.9999999997671694E-2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75000</v>
      </c>
      <c r="E655" s="1">
        <v>0</v>
      </c>
      <c r="F655" s="1">
        <v>0</v>
      </c>
      <c r="G655" s="2">
        <f t="shared" si="10"/>
        <v>98100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309043</v>
      </c>
      <c r="D658" s="1">
        <f>'PR-RAS'!E665</f>
        <v>803866.57</v>
      </c>
      <c r="E658" s="1">
        <v>0</v>
      </c>
      <c r="F658" s="1">
        <v>0</v>
      </c>
      <c r="G658" s="2">
        <f t="shared" si="10"/>
        <v>1259321.92398</v>
      </c>
      <c r="H658" s="2">
        <f t="shared" si="11"/>
        <v>0.43000000005122274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189925</v>
      </c>
      <c r="D687" s="1">
        <f>'PR-RAS'!E694</f>
        <v>303167.2</v>
      </c>
      <c r="E687" s="1">
        <v>0</v>
      </c>
      <c r="F687" s="1">
        <v>0</v>
      </c>
      <c r="G687" s="2">
        <f t="shared" si="10"/>
        <v>546233.94840000011</v>
      </c>
      <c r="H687" s="2">
        <f t="shared" si="11"/>
        <v>0.20000000001164153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393317</v>
      </c>
      <c r="D691" s="1">
        <f>'PR-RAS'!E698</f>
        <v>1773237.73</v>
      </c>
      <c r="E691" s="1">
        <v>0</v>
      </c>
      <c r="F691" s="1">
        <v>0</v>
      </c>
      <c r="G691" s="2">
        <f t="shared" si="10"/>
        <v>2718456.7973999996</v>
      </c>
      <c r="H691" s="2">
        <f t="shared" si="11"/>
        <v>0.27000000001862645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14270</v>
      </c>
      <c r="D705" s="1">
        <f>'PR-RAS'!E712</f>
        <v>10034.5</v>
      </c>
      <c r="E705" s="1">
        <v>0</v>
      </c>
      <c r="F705" s="1">
        <v>0</v>
      </c>
      <c r="G705" s="2">
        <f t="shared" si="10"/>
        <v>24174.655999999999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8000</v>
      </c>
      <c r="E709" s="1">
        <v>0</v>
      </c>
      <c r="F709" s="1">
        <v>0</v>
      </c>
      <c r="G709" s="2">
        <f t="shared" si="10"/>
        <v>11328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9000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50344</v>
      </c>
      <c r="D711" s="1">
        <f>'PR-RAS'!E718</f>
        <v>47339.8</v>
      </c>
      <c r="E711" s="1">
        <v>0</v>
      </c>
      <c r="F711" s="1">
        <v>0</v>
      </c>
      <c r="G711" s="2">
        <f t="shared" si="10"/>
        <v>102966.75599999999</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31250</v>
      </c>
      <c r="D712" s="1">
        <f>'PR-RAS'!E719</f>
        <v>12500</v>
      </c>
      <c r="E712" s="1">
        <v>0</v>
      </c>
      <c r="F712" s="1">
        <v>0</v>
      </c>
      <c r="G712" s="2">
        <f t="shared" si="10"/>
        <v>39993.75</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36000</v>
      </c>
      <c r="E713" s="1">
        <v>0</v>
      </c>
      <c r="F713" s="1">
        <v>0</v>
      </c>
      <c r="G713" s="2">
        <f t="shared" si="10"/>
        <v>51264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11371</v>
      </c>
      <c r="D714" s="1">
        <f>'PR-RAS'!E721</f>
        <v>21191.89</v>
      </c>
      <c r="E714" s="1">
        <v>0</v>
      </c>
      <c r="F714" s="1">
        <v>0</v>
      </c>
      <c r="G714" s="2">
        <f t="shared" si="10"/>
        <v>38327.15814</v>
      </c>
      <c r="H714" s="2">
        <f t="shared" si="11"/>
        <v>0.11000000000058208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363827</v>
      </c>
      <c r="D715" s="1">
        <f>'PR-RAS'!E722</f>
        <v>372490.85</v>
      </c>
      <c r="E715" s="1">
        <v>0</v>
      </c>
      <c r="F715" s="1">
        <v>0</v>
      </c>
      <c r="G715" s="2">
        <f t="shared" si="10"/>
        <v>791689.41179999989</v>
      </c>
      <c r="H715" s="2">
        <f t="shared" si="11"/>
        <v>0.15000000002328306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109850</v>
      </c>
      <c r="D718" s="1">
        <f>'PR-RAS'!E725</f>
        <v>164280.88</v>
      </c>
      <c r="E718" s="1">
        <v>0</v>
      </c>
      <c r="F718" s="1">
        <v>0</v>
      </c>
      <c r="G718" s="2">
        <f t="shared" si="10"/>
        <v>314341.23191999999</v>
      </c>
      <c r="H718" s="2">
        <f t="shared" si="11"/>
        <v>0.11999999999534339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4246.8</v>
      </c>
      <c r="E719" s="1">
        <v>0</v>
      </c>
      <c r="F719" s="1">
        <v>0</v>
      </c>
      <c r="G719" s="2">
        <f t="shared" si="10"/>
        <v>6098.4048000000003</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186763</v>
      </c>
      <c r="D735" s="1">
        <f>'PR-RAS'!E742</f>
        <v>122680.7</v>
      </c>
      <c r="E735" s="1">
        <v>0</v>
      </c>
      <c r="F735" s="1">
        <v>0</v>
      </c>
      <c r="G735" s="2">
        <f t="shared" si="10"/>
        <v>317179.30960000004</v>
      </c>
      <c r="H735" s="2">
        <f t="shared" si="11"/>
        <v>0.30000000000291038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68743</v>
      </c>
      <c r="D766" s="1">
        <f>'PR-RAS'!E773</f>
        <v>0</v>
      </c>
      <c r="E766" s="1">
        <v>0</v>
      </c>
      <c r="F766" s="1">
        <v>0</v>
      </c>
      <c r="G766" s="2">
        <f t="shared" si="10"/>
        <v>52588.395000000004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57850</v>
      </c>
      <c r="D809" s="1">
        <f>'PR-RAS'!E816</f>
        <v>77150</v>
      </c>
      <c r="E809" s="1">
        <v>0</v>
      </c>
      <c r="F809" s="1">
        <v>0</v>
      </c>
      <c r="G809" s="2">
        <f t="shared" si="10"/>
        <v>171417.2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2000</v>
      </c>
      <c r="D810" s="1">
        <f>'PR-RAS'!E817</f>
        <v>2000</v>
      </c>
      <c r="E810" s="1">
        <v>0</v>
      </c>
      <c r="F810" s="1">
        <v>0</v>
      </c>
      <c r="G810" s="2">
        <f t="shared" ref="G810:G983" si="18">(B810/1000)*(C810*1+D810*2)</f>
        <v>4854</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361100</v>
      </c>
      <c r="D812" s="1">
        <f>'PR-RAS'!E819</f>
        <v>372500</v>
      </c>
      <c r="E812" s="1">
        <v>0</v>
      </c>
      <c r="F812" s="1">
        <v>0</v>
      </c>
      <c r="G812" s="2">
        <f t="shared" si="18"/>
        <v>897047.10000000009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211500</v>
      </c>
      <c r="D814" s="1">
        <f>'PR-RAS'!E821</f>
        <v>213000</v>
      </c>
      <c r="E814" s="1">
        <v>0</v>
      </c>
      <c r="F814" s="1">
        <v>0</v>
      </c>
      <c r="G814" s="2">
        <f t="shared" si="18"/>
        <v>518287.49999999994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235232</v>
      </c>
      <c r="D816" s="1">
        <f>'PR-RAS'!E823</f>
        <v>323537.32</v>
      </c>
      <c r="E816" s="1">
        <v>0</v>
      </c>
      <c r="F816" s="1">
        <v>0</v>
      </c>
      <c r="G816" s="2">
        <f t="shared" si="18"/>
        <v>719079.91159999999</v>
      </c>
      <c r="H816" s="2">
        <f t="shared" si="19"/>
        <v>0.32000000000698492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37556</v>
      </c>
      <c r="D817" s="1">
        <f>'PR-RAS'!E824</f>
        <v>64664.800000000003</v>
      </c>
      <c r="E817" s="1">
        <v>0</v>
      </c>
      <c r="F817" s="1">
        <v>0</v>
      </c>
      <c r="G817" s="2">
        <f t="shared" si="18"/>
        <v>136178.6496</v>
      </c>
      <c r="H817" s="2">
        <f t="shared" si="19"/>
        <v>0.19999999999708962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207000</v>
      </c>
      <c r="D821" s="1">
        <f>'PR-RAS'!E828</f>
        <v>227500</v>
      </c>
      <c r="E821" s="1">
        <v>0</v>
      </c>
      <c r="F821" s="1">
        <v>0</v>
      </c>
      <c r="G821" s="2">
        <f t="shared" si="18"/>
        <v>542840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131565</v>
      </c>
      <c r="D823" s="1">
        <f>'PR-RAS'!E830</f>
        <v>353441.23</v>
      </c>
      <c r="E823" s="1">
        <v>0</v>
      </c>
      <c r="F823" s="1">
        <v>0</v>
      </c>
      <c r="G823" s="2">
        <f t="shared" si="18"/>
        <v>689203.8121199999</v>
      </c>
      <c r="H823" s="2">
        <f t="shared" si="19"/>
        <v>0.22999999998137355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1880357</v>
      </c>
      <c r="D947" s="1">
        <f>'PR-RAS'!E954</f>
        <v>2090884.32</v>
      </c>
      <c r="E947" s="1">
        <v>0</v>
      </c>
      <c r="F947" s="1">
        <v>0</v>
      </c>
      <c r="G947" s="2">
        <f t="shared" si="18"/>
        <v>5734770.8554400001</v>
      </c>
      <c r="H947" s="2">
        <f t="shared" si="19"/>
        <v>0.32000000006519258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1173097</v>
      </c>
      <c r="D961" s="1">
        <f>'PR-RAS'!E968</f>
        <v>0</v>
      </c>
      <c r="E961" s="1">
        <v>0</v>
      </c>
      <c r="F961" s="1">
        <v>0</v>
      </c>
      <c r="G961" s="2">
        <f t="shared" si="18"/>
        <v>1126173.1199999999</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13265342.359999999</v>
      </c>
      <c r="D1480" s="6"/>
      <c r="E1480" s="6">
        <v>0</v>
      </c>
      <c r="F1480" s="6">
        <v>0</v>
      </c>
      <c r="G1480" s="7">
        <f t="shared" ref="G1480:G1580" si="34">B1480/1000*C1480</f>
        <v>13265.342360000001</v>
      </c>
      <c r="H1480" s="7">
        <f t="shared" ref="H1480:H1580" si="35">ABS(C1480-ROUND(C1480,0))</f>
        <v>0.35999999940395355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34402285.579999998</v>
      </c>
      <c r="D1481" s="1">
        <v>0</v>
      </c>
      <c r="E1481" s="1">
        <v>0</v>
      </c>
      <c r="F1481" s="1">
        <v>0</v>
      </c>
      <c r="G1481" s="2">
        <f t="shared" si="34"/>
        <v>68804.571159999992</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26242015.780000001</v>
      </c>
      <c r="D1483" s="1">
        <v>0</v>
      </c>
      <c r="E1483" s="1">
        <v>0</v>
      </c>
      <c r="F1483" s="1">
        <v>0</v>
      </c>
      <c r="G1483" s="2">
        <f t="shared" si="34"/>
        <v>104968.06312000001</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3487698.07</v>
      </c>
      <c r="D1484" s="1">
        <v>0</v>
      </c>
      <c r="E1484" s="1">
        <v>0</v>
      </c>
      <c r="F1484" s="1">
        <v>0</v>
      </c>
      <c r="G1484" s="2">
        <f t="shared" si="34"/>
        <v>17438.49035</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14581978.779999999</v>
      </c>
      <c r="D1485" s="1">
        <v>0</v>
      </c>
      <c r="E1485" s="1">
        <v>0</v>
      </c>
      <c r="F1485" s="1">
        <v>0</v>
      </c>
      <c r="G1485" s="2">
        <f t="shared" si="34"/>
        <v>87491.87268</v>
      </c>
      <c r="H1485" s="2">
        <f t="shared" si="35"/>
        <v>0.22000000067055225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194158.61</v>
      </c>
      <c r="D1486" s="1">
        <v>0</v>
      </c>
      <c r="E1486" s="1">
        <v>0</v>
      </c>
      <c r="F1486" s="1">
        <v>0</v>
      </c>
      <c r="G1486" s="2">
        <f t="shared" si="34"/>
        <v>1359.1102699999999</v>
      </c>
      <c r="H1486" s="2">
        <f t="shared" si="35"/>
        <v>0.39000000001396984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1280352.1200000001</v>
      </c>
      <c r="D1489" s="1">
        <v>0</v>
      </c>
      <c r="E1489" s="1">
        <v>0</v>
      </c>
      <c r="F1489" s="1">
        <v>0</v>
      </c>
      <c r="G1489" s="2">
        <f t="shared" si="34"/>
        <v>12803.521200000001</v>
      </c>
      <c r="H1489" s="2">
        <f t="shared" si="35"/>
        <v>0.12000000011175871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294373.3</v>
      </c>
      <c r="D1490" s="1">
        <v>0</v>
      </c>
      <c r="E1490" s="1">
        <v>0</v>
      </c>
      <c r="F1490" s="1">
        <v>0</v>
      </c>
      <c r="G1490" s="2">
        <f t="shared" si="34"/>
        <v>3238.1062999999995</v>
      </c>
      <c r="H1490" s="2">
        <f t="shared" si="35"/>
        <v>0.29999999998835847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6403454.9000000004</v>
      </c>
      <c r="D1491" s="1">
        <v>0</v>
      </c>
      <c r="E1491" s="1">
        <v>0</v>
      </c>
      <c r="F1491" s="1">
        <v>0</v>
      </c>
      <c r="G1491" s="2">
        <f t="shared" si="34"/>
        <v>76841.458800000008</v>
      </c>
      <c r="H1491" s="2">
        <f t="shared" si="35"/>
        <v>9.999999962747097E-2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8160269.7999999998</v>
      </c>
      <c r="D1492" s="1">
        <v>0</v>
      </c>
      <c r="E1492" s="1">
        <v>0</v>
      </c>
      <c r="F1492" s="1">
        <v>0</v>
      </c>
      <c r="G1492" s="2">
        <f t="shared" si="34"/>
        <v>106083.50739999999</v>
      </c>
      <c r="H1492" s="2">
        <f t="shared" si="35"/>
        <v>0.20000000018626451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41121130.479999997</v>
      </c>
      <c r="D1499" s="1">
        <v>0</v>
      </c>
      <c r="E1499" s="1">
        <v>0</v>
      </c>
      <c r="F1499" s="1">
        <v>0</v>
      </c>
      <c r="G1499" s="2">
        <f t="shared" si="34"/>
        <v>822422.60959999997</v>
      </c>
      <c r="H1499" s="2">
        <f t="shared" si="35"/>
        <v>0.47999999672174454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27309183.43</v>
      </c>
      <c r="D1501" s="1">
        <v>0</v>
      </c>
      <c r="E1501" s="1">
        <v>0</v>
      </c>
      <c r="F1501" s="1">
        <v>0</v>
      </c>
      <c r="G1501" s="2">
        <f t="shared" si="34"/>
        <v>600802.03545999993</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3477652.21</v>
      </c>
      <c r="D1502" s="1">
        <v>0</v>
      </c>
      <c r="E1502" s="1">
        <v>0</v>
      </c>
      <c r="F1502" s="1">
        <v>0</v>
      </c>
      <c r="G1502" s="2">
        <f t="shared" si="34"/>
        <v>79986.000830000004</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15151341.949999999</v>
      </c>
      <c r="D1503" s="1">
        <v>0</v>
      </c>
      <c r="E1503" s="1">
        <v>0</v>
      </c>
      <c r="F1503" s="1">
        <v>0</v>
      </c>
      <c r="G1503" s="2">
        <f t="shared" si="34"/>
        <v>363632.20679999999</v>
      </c>
      <c r="H1503" s="2">
        <f t="shared" si="35"/>
        <v>5.000000074505806E-2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194641.25</v>
      </c>
      <c r="D1504" s="1">
        <v>0</v>
      </c>
      <c r="E1504" s="1">
        <v>0</v>
      </c>
      <c r="F1504" s="1">
        <v>0</v>
      </c>
      <c r="G1504" s="2">
        <f t="shared" si="34"/>
        <v>4866.03125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1315275.8899999999</v>
      </c>
      <c r="D1507" s="1">
        <v>0</v>
      </c>
      <c r="E1507" s="1">
        <v>0</v>
      </c>
      <c r="F1507" s="1">
        <v>0</v>
      </c>
      <c r="G1507" s="2">
        <f t="shared" si="34"/>
        <v>36827.724920000001</v>
      </c>
      <c r="H1507" s="2">
        <f t="shared" si="35"/>
        <v>0.11000000010244548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294373.40000000002</v>
      </c>
      <c r="D1508" s="1">
        <v>0</v>
      </c>
      <c r="E1508" s="1">
        <v>0</v>
      </c>
      <c r="F1508" s="1">
        <v>0</v>
      </c>
      <c r="G1508" s="2">
        <f t="shared" si="34"/>
        <v>8536.8286000000007</v>
      </c>
      <c r="H1508" s="2">
        <f t="shared" si="35"/>
        <v>0.40000000002328306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6875898.7300000004</v>
      </c>
      <c r="D1509" s="1">
        <v>0</v>
      </c>
      <c r="E1509" s="1">
        <v>0</v>
      </c>
      <c r="F1509" s="1">
        <v>0</v>
      </c>
      <c r="G1509" s="2">
        <f t="shared" si="34"/>
        <v>206276.96189999999</v>
      </c>
      <c r="H1509" s="2">
        <f t="shared" si="35"/>
        <v>0.26999999955296516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11721062.73</v>
      </c>
      <c r="D1510" s="1">
        <v>0</v>
      </c>
      <c r="E1510" s="1">
        <v>0</v>
      </c>
      <c r="F1510" s="1">
        <v>0</v>
      </c>
      <c r="G1510" s="2">
        <f t="shared" si="34"/>
        <v>363352.94462999998</v>
      </c>
      <c r="H1510" s="2">
        <f t="shared" si="35"/>
        <v>0.26999999955296516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2090884.32</v>
      </c>
      <c r="D1511" s="1">
        <v>0</v>
      </c>
      <c r="E1511" s="1">
        <v>0</v>
      </c>
      <c r="F1511" s="1">
        <v>0</v>
      </c>
      <c r="G1511" s="2">
        <f t="shared" si="34"/>
        <v>66908.298240000004</v>
      </c>
      <c r="H1511" s="2">
        <f t="shared" si="35"/>
        <v>0.32000000006519258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2090884.32</v>
      </c>
      <c r="D1515" s="1">
        <v>0</v>
      </c>
      <c r="E1515" s="1">
        <v>0</v>
      </c>
      <c r="F1515" s="1">
        <v>0</v>
      </c>
      <c r="G1515" s="2">
        <f t="shared" si="34"/>
        <v>75271.835519999993</v>
      </c>
      <c r="H1515" s="2">
        <f t="shared" si="35"/>
        <v>0.32000000006519258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6546497.4600000009</v>
      </c>
      <c r="D1517" s="1">
        <v>0</v>
      </c>
      <c r="E1517" s="1">
        <v>0</v>
      </c>
      <c r="F1517" s="1">
        <v>0</v>
      </c>
      <c r="G1517" s="2">
        <f t="shared" si="34"/>
        <v>248766.90348000004</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6546497.4600000009</v>
      </c>
      <c r="D1576" s="1">
        <v>0</v>
      </c>
      <c r="E1576" s="1">
        <v>0</v>
      </c>
      <c r="F1576" s="1">
        <v>0</v>
      </c>
      <c r="G1576" s="2">
        <f t="shared" si="34"/>
        <v>635010.25362000009</v>
      </c>
      <c r="H1576" s="2">
        <f t="shared" si="35"/>
        <v>0.46000000089406967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1229039.49</v>
      </c>
      <c r="D1578" s="1">
        <v>0</v>
      </c>
      <c r="E1578" s="1">
        <v>0</v>
      </c>
      <c r="F1578" s="1">
        <v>0</v>
      </c>
      <c r="G1578" s="2">
        <f t="shared" si="34"/>
        <v>121674.90951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19802.53</v>
      </c>
      <c r="D1579" s="1">
        <v>0</v>
      </c>
      <c r="E1579" s="1">
        <v>0</v>
      </c>
      <c r="F1579" s="1">
        <v>0</v>
      </c>
      <c r="G1579" s="2">
        <f t="shared" si="34"/>
        <v>1980.2529999999999</v>
      </c>
      <c r="H1579" s="2">
        <f t="shared" si="35"/>
        <v>0.47000000000116415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5297655.4400000004</v>
      </c>
      <c r="D1580" s="13">
        <v>0</v>
      </c>
      <c r="E1580" s="13">
        <v>0</v>
      </c>
      <c r="F1580" s="13">
        <v>0</v>
      </c>
      <c r="G1580" s="14">
        <f t="shared" si="34"/>
        <v>535063.19944000011</v>
      </c>
      <c r="H1580" s="14">
        <f t="shared" si="35"/>
        <v>0.44000000040978193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09">
        <v>30777</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310" t="s">
        <v>3391</v>
      </c>
      <c r="E8" s="341"/>
      <c r="F8" s="332" t="s">
        <v>31</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311">
        <v>22</v>
      </c>
      <c r="E10" s="341"/>
      <c r="F10" s="332" t="s">
        <v>34</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35</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312"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26" t="s">
        <v>38</v>
      </c>
      <c r="C15" s="327"/>
      <c r="D15" s="327"/>
      <c r="E15" s="327"/>
      <c r="F15" s="328"/>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49166107</v>
      </c>
      <c r="I16" s="172">
        <f>'PR-RAS'!E6</f>
        <v>52785579.840000004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28206741</v>
      </c>
      <c r="I17" s="172">
        <f>'PR-RAS'!E151</f>
        <v>29452779.400000006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12667792</v>
      </c>
      <c r="I18" s="172">
        <f>'PR-RAS'!E645</f>
        <v>23347331.789999999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42</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34</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35</v>
      </c>
      <c r="B33" s="325" t="str">
        <f>OBVEZE!B5</f>
        <v>Stanje obveza 1. siječnja (=stanju obveza iz Izvještaja o obvezama na 31. prosinca prethodne godine)</v>
      </c>
      <c r="C33" s="321"/>
      <c r="D33" s="321"/>
      <c r="E33" s="321"/>
      <c r="F33" s="322"/>
      <c r="G33" s="159" t="str">
        <f>OBVEZE!C5</f>
        <v>V001</v>
      </c>
      <c r="H33" s="182" t="s">
        <v>43</v>
      </c>
      <c r="I33" s="183">
        <f>OBVEZE!D5</f>
        <v>13265342.359999999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43</v>
      </c>
      <c r="I34" s="177">
        <f>OBVEZE!D42</f>
        <v>6546497.4600000009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43</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43</v>
      </c>
      <c r="I36" s="181">
        <f>OBVEZE!D101</f>
        <v>6546497.4600000009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44</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abSelected="1" topLeftCell="A411" zoomScale="145" zoomScaleNormal="145" workbookViewId="0">
      <selection activeCell="C638" sqref="C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06" t="s">
        <v>46</v>
      </c>
      <c r="B3" s="307" t="s">
        <v>38</v>
      </c>
      <c r="C3" s="281" t="s">
        <v>39</v>
      </c>
      <c r="D3" s="307" t="s">
        <v>47</v>
      </c>
      <c r="E3" s="307" t="s">
        <v>48</v>
      </c>
      <c r="F3" s="282"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49166107</v>
      </c>
      <c r="E6" s="53">
        <f>E7+E44+E50+E82+E106+E124+E133+E139</f>
        <v>52785579.840000004</v>
      </c>
      <c r="F6" s="54">
        <f t="shared" ref="F6:F131" si="0">IF(D6&lt;&gt;0,IF(E6/D6&gt;=100,"&gt;&gt;100",E6/D6*100),"-")</f>
        <v>107.3617234734489</v>
      </c>
    </row>
    <row r="7" spans="1:25" ht="12.75" customHeight="1" x14ac:dyDescent="0.2">
      <c r="A7" s="55">
        <v>61</v>
      </c>
      <c r="B7" s="305" t="s">
        <v>54</v>
      </c>
      <c r="C7" s="52" t="s">
        <v>55</v>
      </c>
      <c r="D7" s="53">
        <f t="shared" ref="D7:E7" si="1">D8+D17+D23+D29+D37+D40</f>
        <v>23156656</v>
      </c>
      <c r="E7" s="53">
        <f t="shared" si="1"/>
        <v>27716326.980000004</v>
      </c>
      <c r="F7" s="54">
        <f t="shared" si="0"/>
        <v>119.69054158769733</v>
      </c>
    </row>
    <row r="8" spans="1:25" ht="12.75" customHeight="1" x14ac:dyDescent="0.2">
      <c r="A8" s="55">
        <v>611</v>
      </c>
      <c r="B8" s="87" t="s">
        <v>56</v>
      </c>
      <c r="C8" s="52" t="s">
        <v>57</v>
      </c>
      <c r="D8" s="53">
        <f t="shared" ref="D8:E8" si="2">SUM(D9:D14)-D15-D16</f>
        <v>15097658</v>
      </c>
      <c r="E8" s="53">
        <f t="shared" si="2"/>
        <v>16579484.310000002</v>
      </c>
      <c r="F8" s="54">
        <f t="shared" si="0"/>
        <v>109.81494156245957</v>
      </c>
    </row>
    <row r="9" spans="1:25" ht="12.75" customHeight="1" x14ac:dyDescent="0.2">
      <c r="A9" s="55">
        <v>6111</v>
      </c>
      <c r="B9" s="87" t="s">
        <v>58</v>
      </c>
      <c r="C9" s="52" t="s">
        <v>59</v>
      </c>
      <c r="D9" s="244">
        <v>8499748</v>
      </c>
      <c r="E9" s="244">
        <v>10324235.800000001</v>
      </c>
      <c r="F9" s="54">
        <f t="shared" si="0"/>
        <v>121.46519873295067</v>
      </c>
    </row>
    <row r="10" spans="1:25" ht="12.75" customHeight="1" x14ac:dyDescent="0.2">
      <c r="A10" s="55">
        <v>6112</v>
      </c>
      <c r="B10" s="87" t="s">
        <v>60</v>
      </c>
      <c r="C10" s="52" t="s">
        <v>61</v>
      </c>
      <c r="D10" s="244">
        <v>1074427</v>
      </c>
      <c r="E10" s="244">
        <v>1707293.21</v>
      </c>
      <c r="F10" s="54">
        <f t="shared" si="0"/>
        <v>158.90267184275896</v>
      </c>
    </row>
    <row r="11" spans="1:25" ht="12.75" customHeight="1" x14ac:dyDescent="0.2">
      <c r="A11" s="55">
        <v>6113</v>
      </c>
      <c r="B11" s="87" t="s">
        <v>62</v>
      </c>
      <c r="C11" s="52" t="s">
        <v>63</v>
      </c>
      <c r="D11" s="244">
        <v>1847621</v>
      </c>
      <c r="E11" s="244">
        <v>2133956.5299999998</v>
      </c>
      <c r="F11" s="54">
        <f t="shared" si="0"/>
        <v>115.49752519591409</v>
      </c>
    </row>
    <row r="12" spans="1:25" ht="12.75" customHeight="1" x14ac:dyDescent="0.2">
      <c r="A12" s="55">
        <v>6114</v>
      </c>
      <c r="B12" s="87" t="s">
        <v>64</v>
      </c>
      <c r="C12" s="52" t="s">
        <v>65</v>
      </c>
      <c r="D12" s="244">
        <v>4895817</v>
      </c>
      <c r="E12" s="244">
        <v>1664861.61</v>
      </c>
      <c r="F12" s="54">
        <f t="shared" si="0"/>
        <v>34.005797398064516</v>
      </c>
    </row>
    <row r="13" spans="1:25" ht="12.75" customHeight="1" x14ac:dyDescent="0.2">
      <c r="A13" s="55">
        <v>6115</v>
      </c>
      <c r="B13" s="87" t="s">
        <v>66</v>
      </c>
      <c r="C13" s="52" t="s">
        <v>67</v>
      </c>
      <c r="D13" s="244">
        <v>550133</v>
      </c>
      <c r="E13" s="244">
        <v>1183078.52</v>
      </c>
      <c r="F13" s="54">
        <f t="shared" si="0"/>
        <v>215.05318168515615</v>
      </c>
    </row>
    <row r="14" spans="1:25" ht="12.75" customHeight="1" x14ac:dyDescent="0.2">
      <c r="A14" s="55">
        <v>6116</v>
      </c>
      <c r="B14" s="87" t="s">
        <v>68</v>
      </c>
      <c r="C14" s="52" t="s">
        <v>69</v>
      </c>
      <c r="D14" s="244"/>
      <c r="E14" s="244">
        <v>1110151.07</v>
      </c>
      <c r="F14" s="54" t="str">
        <f t="shared" si="0"/>
        <v>-</v>
      </c>
    </row>
    <row r="15" spans="1:25" ht="12.75" customHeight="1" x14ac:dyDescent="0.2">
      <c r="A15" s="55">
        <v>6117</v>
      </c>
      <c r="B15" s="87" t="s">
        <v>70</v>
      </c>
      <c r="C15" s="52" t="s">
        <v>71</v>
      </c>
      <c r="D15" s="244">
        <v>1770088</v>
      </c>
      <c r="E15" s="244">
        <v>1544092.43</v>
      </c>
      <c r="F15" s="54">
        <f t="shared" si="0"/>
        <v>87.23252346775979</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8019219</v>
      </c>
      <c r="E23" s="53">
        <f t="shared" si="4"/>
        <v>10958052.449999999</v>
      </c>
      <c r="F23" s="54">
        <f t="shared" si="0"/>
        <v>136.64737738176248</v>
      </c>
    </row>
    <row r="24" spans="1:6" ht="12.75" customHeight="1" x14ac:dyDescent="0.2">
      <c r="A24" s="55">
        <v>6131</v>
      </c>
      <c r="B24" s="87" t="s">
        <v>88</v>
      </c>
      <c r="C24" s="52" t="s">
        <v>89</v>
      </c>
      <c r="D24" s="244">
        <v>3193279</v>
      </c>
      <c r="E24" s="244">
        <v>3240808.64</v>
      </c>
      <c r="F24" s="54">
        <f t="shared" si="0"/>
        <v>101.48842741270023</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4825940</v>
      </c>
      <c r="E27" s="244">
        <v>7717243.8099999996</v>
      </c>
      <c r="F27" s="54">
        <f t="shared" si="0"/>
        <v>159.91172310472155</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39343</v>
      </c>
      <c r="E29" s="53">
        <f t="shared" si="5"/>
        <v>176600.37</v>
      </c>
      <c r="F29" s="54">
        <f t="shared" si="0"/>
        <v>448.87367511374327</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34238</v>
      </c>
      <c r="E31" s="244">
        <v>142083.43</v>
      </c>
      <c r="F31" s="54">
        <f t="shared" si="0"/>
        <v>414.9875284771307</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5105</v>
      </c>
      <c r="E33" s="244">
        <v>34516.94</v>
      </c>
      <c r="F33" s="54">
        <f t="shared" si="0"/>
        <v>676.13986287952991</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436</v>
      </c>
      <c r="E40" s="53">
        <f t="shared" si="7"/>
        <v>2189.85</v>
      </c>
      <c r="F40" s="54">
        <f t="shared" si="0"/>
        <v>502.25917431192659</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436</v>
      </c>
      <c r="E43" s="244">
        <v>2189.85</v>
      </c>
      <c r="F43" s="54">
        <f t="shared" si="0"/>
        <v>502.25917431192659</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2841433</v>
      </c>
      <c r="E50" s="53">
        <f>E51+E54+E59+E62+E65+E68+E71+E74+E77</f>
        <v>4917010.49</v>
      </c>
      <c r="F50" s="54">
        <f t="shared" si="0"/>
        <v>173.04685663888608</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309043</v>
      </c>
      <c r="E59" s="53">
        <f t="shared" si="12"/>
        <v>878866.57</v>
      </c>
      <c r="F59" s="54">
        <f t="shared" si="0"/>
        <v>284.38326381765643</v>
      </c>
    </row>
    <row r="60" spans="1:6" ht="24" x14ac:dyDescent="0.2">
      <c r="A60" s="55">
        <v>6331</v>
      </c>
      <c r="B60" s="88" t="s">
        <v>160</v>
      </c>
      <c r="C60" s="52" t="s">
        <v>161</v>
      </c>
      <c r="D60" s="244">
        <v>0</v>
      </c>
      <c r="E60" s="244">
        <v>75000</v>
      </c>
      <c r="F60" s="54" t="str">
        <f t="shared" si="0"/>
        <v>-</v>
      </c>
    </row>
    <row r="61" spans="1:6" ht="24" x14ac:dyDescent="0.2">
      <c r="A61" s="55">
        <v>6332</v>
      </c>
      <c r="B61" s="88" t="s">
        <v>162</v>
      </c>
      <c r="C61" s="52" t="s">
        <v>163</v>
      </c>
      <c r="D61" s="244">
        <v>309043</v>
      </c>
      <c r="E61" s="244">
        <v>803866.57</v>
      </c>
      <c r="F61" s="54">
        <f t="shared" si="0"/>
        <v>260.11479632284181</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1949148</v>
      </c>
      <c r="E65" s="53">
        <f t="shared" si="14"/>
        <v>1961738.99</v>
      </c>
      <c r="F65" s="54">
        <f t="shared" si="0"/>
        <v>100.64597403583515</v>
      </c>
    </row>
    <row r="66" spans="1:6" ht="12.75" customHeight="1" x14ac:dyDescent="0.2">
      <c r="A66" s="55">
        <v>6351</v>
      </c>
      <c r="B66" s="87" t="s">
        <v>172</v>
      </c>
      <c r="C66" s="52" t="s">
        <v>173</v>
      </c>
      <c r="D66" s="244">
        <v>1949148</v>
      </c>
      <c r="E66" s="244">
        <v>1961738.99</v>
      </c>
      <c r="F66" s="54">
        <f t="shared" si="0"/>
        <v>100.64597403583515</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583242</v>
      </c>
      <c r="E74" s="53">
        <f t="shared" si="17"/>
        <v>2076404.93</v>
      </c>
      <c r="F74" s="54">
        <f t="shared" si="0"/>
        <v>356.01087198795699</v>
      </c>
    </row>
    <row r="75" spans="1:6" ht="12.75" customHeight="1" x14ac:dyDescent="0.2">
      <c r="A75" s="55" t="s">
        <v>190</v>
      </c>
      <c r="B75" s="87" t="s">
        <v>191</v>
      </c>
      <c r="C75" s="52" t="s">
        <v>190</v>
      </c>
      <c r="D75" s="244">
        <v>189925</v>
      </c>
      <c r="E75" s="244">
        <v>303167.2</v>
      </c>
      <c r="F75" s="54">
        <f t="shared" si="0"/>
        <v>159.62469395814139</v>
      </c>
    </row>
    <row r="76" spans="1:6" ht="12.75" customHeight="1" x14ac:dyDescent="0.2">
      <c r="A76" s="55" t="s">
        <v>192</v>
      </c>
      <c r="B76" s="87" t="s">
        <v>193</v>
      </c>
      <c r="C76" s="52" t="s">
        <v>192</v>
      </c>
      <c r="D76" s="244">
        <v>393317</v>
      </c>
      <c r="E76" s="244">
        <v>1773237.73</v>
      </c>
      <c r="F76" s="54">
        <f t="shared" si="0"/>
        <v>450.84187309473015</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4952639</v>
      </c>
      <c r="E82" s="53">
        <f t="shared" si="19"/>
        <v>5988217.5499999989</v>
      </c>
      <c r="F82" s="54">
        <f t="shared" si="0"/>
        <v>120.90963120873536</v>
      </c>
    </row>
    <row r="83" spans="1:6" ht="12.75" customHeight="1" x14ac:dyDescent="0.2">
      <c r="A83" s="55">
        <v>641</v>
      </c>
      <c r="B83" s="87" t="s">
        <v>206</v>
      </c>
      <c r="C83" s="52" t="s">
        <v>207</v>
      </c>
      <c r="D83" s="53">
        <f t="shared" ref="D83:E83" si="20">SUM(D84:D90)</f>
        <v>38944</v>
      </c>
      <c r="E83" s="53">
        <f t="shared" si="20"/>
        <v>32651.59</v>
      </c>
      <c r="F83" s="54">
        <f t="shared" si="0"/>
        <v>83.842414749383735</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53</v>
      </c>
      <c r="E85" s="244">
        <v>68.72</v>
      </c>
      <c r="F85" s="54">
        <f t="shared" si="0"/>
        <v>129.66037735849056</v>
      </c>
    </row>
    <row r="86" spans="1:6" ht="12.75" customHeight="1" x14ac:dyDescent="0.2">
      <c r="A86" s="55">
        <v>6414</v>
      </c>
      <c r="B86" s="87" t="s">
        <v>212</v>
      </c>
      <c r="C86" s="52" t="s">
        <v>213</v>
      </c>
      <c r="D86" s="244">
        <v>36157</v>
      </c>
      <c r="E86" s="244">
        <v>32579.360000000001</v>
      </c>
      <c r="F86" s="54">
        <f t="shared" si="0"/>
        <v>90.10526315789474</v>
      </c>
    </row>
    <row r="87" spans="1:6" ht="12.75" customHeight="1" x14ac:dyDescent="0.2">
      <c r="A87" s="55">
        <v>6415</v>
      </c>
      <c r="B87" s="87" t="s">
        <v>214</v>
      </c>
      <c r="C87" s="52" t="s">
        <v>215</v>
      </c>
      <c r="D87" s="244">
        <v>2734</v>
      </c>
      <c r="E87" s="244">
        <v>3.51</v>
      </c>
      <c r="F87" s="54">
        <f t="shared" si="0"/>
        <v>0.12838332114118509</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0</v>
      </c>
      <c r="E90" s="244">
        <v>0</v>
      </c>
      <c r="F90" s="54" t="str">
        <f t="shared" si="0"/>
        <v>-</v>
      </c>
    </row>
    <row r="91" spans="1:6" ht="12.75" customHeight="1" x14ac:dyDescent="0.2">
      <c r="A91" s="55">
        <v>642</v>
      </c>
      <c r="B91" s="87" t="s">
        <v>222</v>
      </c>
      <c r="C91" s="52" t="s">
        <v>223</v>
      </c>
      <c r="D91" s="53">
        <f t="shared" ref="D91:E91" si="21">SUM(D92:D97)</f>
        <v>4913695</v>
      </c>
      <c r="E91" s="53">
        <f t="shared" si="21"/>
        <v>5955565.959999999</v>
      </c>
      <c r="F91" s="54">
        <f t="shared" si="0"/>
        <v>121.20341128214103</v>
      </c>
    </row>
    <row r="92" spans="1:6" ht="12.75" customHeight="1" x14ac:dyDescent="0.2">
      <c r="A92" s="55">
        <v>6421</v>
      </c>
      <c r="B92" s="87" t="s">
        <v>224</v>
      </c>
      <c r="C92" s="52" t="s">
        <v>225</v>
      </c>
      <c r="D92" s="244">
        <v>1413549</v>
      </c>
      <c r="E92" s="244">
        <v>1499319.01</v>
      </c>
      <c r="F92" s="54">
        <f t="shared" si="0"/>
        <v>106.06770688529367</v>
      </c>
    </row>
    <row r="93" spans="1:6" ht="12.75" customHeight="1" x14ac:dyDescent="0.2">
      <c r="A93" s="55">
        <v>6422</v>
      </c>
      <c r="B93" s="87" t="s">
        <v>226</v>
      </c>
      <c r="C93" s="52" t="s">
        <v>227</v>
      </c>
      <c r="D93" s="244">
        <v>3256644</v>
      </c>
      <c r="E93" s="244">
        <v>4229310.8099999996</v>
      </c>
      <c r="F93" s="54">
        <f t="shared" si="0"/>
        <v>129.86715189010528</v>
      </c>
    </row>
    <row r="94" spans="1:6" ht="12.75" customHeight="1" x14ac:dyDescent="0.2">
      <c r="A94" s="55">
        <v>6423</v>
      </c>
      <c r="B94" s="87" t="s">
        <v>228</v>
      </c>
      <c r="C94" s="52" t="s">
        <v>229</v>
      </c>
      <c r="D94" s="244">
        <v>243502</v>
      </c>
      <c r="E94" s="244">
        <v>226936.14</v>
      </c>
      <c r="F94" s="54">
        <f t="shared" si="0"/>
        <v>93.196827952131812</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16303119</v>
      </c>
      <c r="E106" s="53">
        <f t="shared" si="23"/>
        <v>13318077.969999999</v>
      </c>
      <c r="F106" s="54">
        <f t="shared" si="0"/>
        <v>81.690368389018062</v>
      </c>
    </row>
    <row r="107" spans="1:6" ht="12.75" customHeight="1" x14ac:dyDescent="0.2">
      <c r="A107" s="55">
        <v>651</v>
      </c>
      <c r="B107" s="87" t="s">
        <v>254</v>
      </c>
      <c r="C107" s="52" t="s">
        <v>255</v>
      </c>
      <c r="D107" s="53">
        <f t="shared" ref="D107:E107" si="24">SUM(D108:D111)</f>
        <v>1448839</v>
      </c>
      <c r="E107" s="53">
        <f t="shared" si="24"/>
        <v>1706501.45</v>
      </c>
      <c r="F107" s="54">
        <f t="shared" si="0"/>
        <v>117.7840636537255</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139034</v>
      </c>
      <c r="E109" s="244">
        <v>19533.919999999998</v>
      </c>
      <c r="F109" s="54">
        <f t="shared" si="0"/>
        <v>14.049743228275096</v>
      </c>
    </row>
    <row r="110" spans="1:6" ht="12.75" customHeight="1" x14ac:dyDescent="0.2">
      <c r="A110" s="55">
        <v>6513</v>
      </c>
      <c r="B110" s="87" t="s">
        <v>260</v>
      </c>
      <c r="C110" s="52" t="s">
        <v>261</v>
      </c>
      <c r="D110" s="244">
        <v>139548</v>
      </c>
      <c r="E110" s="244">
        <v>75164.259999999995</v>
      </c>
      <c r="F110" s="54">
        <f t="shared" si="0"/>
        <v>53.862656576948432</v>
      </c>
    </row>
    <row r="111" spans="1:6" ht="12.75" customHeight="1" x14ac:dyDescent="0.2">
      <c r="A111" s="55">
        <v>6514</v>
      </c>
      <c r="B111" s="87" t="s">
        <v>262</v>
      </c>
      <c r="C111" s="52" t="s">
        <v>263</v>
      </c>
      <c r="D111" s="244">
        <v>1170257</v>
      </c>
      <c r="E111" s="244">
        <v>1611803.27</v>
      </c>
      <c r="F111" s="54">
        <f t="shared" si="0"/>
        <v>137.7307095791779</v>
      </c>
    </row>
    <row r="112" spans="1:6" ht="12.75" customHeight="1" x14ac:dyDescent="0.2">
      <c r="A112" s="55">
        <v>652</v>
      </c>
      <c r="B112" s="87" t="s">
        <v>264</v>
      </c>
      <c r="C112" s="52" t="s">
        <v>265</v>
      </c>
      <c r="D112" s="53">
        <f t="shared" ref="D112:E112" si="25">SUM(D113:D119)</f>
        <v>862591</v>
      </c>
      <c r="E112" s="53">
        <f t="shared" si="25"/>
        <v>1885905.8199999998</v>
      </c>
      <c r="F112" s="54">
        <f t="shared" si="0"/>
        <v>218.63267991435103</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12046</v>
      </c>
      <c r="E114" s="244">
        <v>10779.94</v>
      </c>
      <c r="F114" s="54">
        <f t="shared" si="0"/>
        <v>89.489789141623774</v>
      </c>
    </row>
    <row r="115" spans="1:6" ht="12.75" customHeight="1" x14ac:dyDescent="0.2">
      <c r="A115" s="55">
        <v>6524</v>
      </c>
      <c r="B115" s="87" t="s">
        <v>270</v>
      </c>
      <c r="C115" s="52" t="s">
        <v>271</v>
      </c>
      <c r="D115" s="244">
        <v>0</v>
      </c>
      <c r="E115" s="244">
        <v>0</v>
      </c>
      <c r="F115" s="54" t="str">
        <f t="shared" si="0"/>
        <v>-</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850545</v>
      </c>
      <c r="E117" s="244">
        <v>1875125.88</v>
      </c>
      <c r="F117" s="54">
        <f t="shared" si="0"/>
        <v>220.46168985767949</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13991689</v>
      </c>
      <c r="E120" s="53">
        <f t="shared" si="26"/>
        <v>9725670.6999999993</v>
      </c>
      <c r="F120" s="54">
        <f t="shared" si="0"/>
        <v>69.510340745852758</v>
      </c>
    </row>
    <row r="121" spans="1:6" ht="12.75" customHeight="1" x14ac:dyDescent="0.2">
      <c r="A121" s="55">
        <v>6531</v>
      </c>
      <c r="B121" s="87" t="s">
        <v>282</v>
      </c>
      <c r="C121" s="52" t="s">
        <v>283</v>
      </c>
      <c r="D121" s="244">
        <v>8536996</v>
      </c>
      <c r="E121" s="244">
        <v>3334652.1</v>
      </c>
      <c r="F121" s="54">
        <f t="shared" si="0"/>
        <v>39.061188502372495</v>
      </c>
    </row>
    <row r="122" spans="1:6" ht="12.75" customHeight="1" x14ac:dyDescent="0.2">
      <c r="A122" s="55">
        <v>6532</v>
      </c>
      <c r="B122" s="87" t="s">
        <v>284</v>
      </c>
      <c r="C122" s="52" t="s">
        <v>285</v>
      </c>
      <c r="D122" s="244">
        <v>5454693</v>
      </c>
      <c r="E122" s="244">
        <v>6391018.5999999996</v>
      </c>
      <c r="F122" s="54">
        <f t="shared" si="0"/>
        <v>117.1655050064229</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1579597</v>
      </c>
      <c r="E124" s="53">
        <f t="shared" si="27"/>
        <v>491195.11</v>
      </c>
      <c r="F124" s="54">
        <f t="shared" si="0"/>
        <v>31.09622960793164</v>
      </c>
    </row>
    <row r="125" spans="1:6" ht="12.75" customHeight="1" x14ac:dyDescent="0.2">
      <c r="A125" s="55">
        <v>661</v>
      </c>
      <c r="B125" s="88" t="s">
        <v>290</v>
      </c>
      <c r="C125" s="52" t="s">
        <v>291</v>
      </c>
      <c r="D125" s="53">
        <f t="shared" ref="D125:E125" si="28">SUM(D126:D127)</f>
        <v>0</v>
      </c>
      <c r="E125" s="53">
        <f t="shared" si="28"/>
        <v>0</v>
      </c>
      <c r="F125" s="54" t="str">
        <f t="shared" si="0"/>
        <v>-</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0</v>
      </c>
      <c r="E127" s="244">
        <v>0</v>
      </c>
      <c r="F127" s="54" t="str">
        <f t="shared" si="0"/>
        <v>-</v>
      </c>
    </row>
    <row r="128" spans="1:6" ht="24" x14ac:dyDescent="0.2">
      <c r="A128" s="55">
        <v>663</v>
      </c>
      <c r="B128" s="233" t="s">
        <v>296</v>
      </c>
      <c r="C128" s="52" t="s">
        <v>297</v>
      </c>
      <c r="D128" s="53">
        <f t="shared" ref="D128:E128" si="29">SUM(D129:D132)</f>
        <v>1579597</v>
      </c>
      <c r="E128" s="53">
        <f t="shared" si="29"/>
        <v>491195.11</v>
      </c>
      <c r="F128" s="54">
        <f t="shared" si="0"/>
        <v>31.09622960793164</v>
      </c>
    </row>
    <row r="129" spans="1:6" ht="12.75" customHeight="1" x14ac:dyDescent="0.2">
      <c r="A129" s="55">
        <v>6631</v>
      </c>
      <c r="B129" s="88" t="s">
        <v>298</v>
      </c>
      <c r="C129" s="52" t="s">
        <v>299</v>
      </c>
      <c r="D129" s="244">
        <v>528028</v>
      </c>
      <c r="E129" s="244">
        <v>491195.11</v>
      </c>
      <c r="F129" s="54">
        <f t="shared" si="0"/>
        <v>93.024443779496536</v>
      </c>
    </row>
    <row r="130" spans="1:6" ht="12.75" customHeight="1" x14ac:dyDescent="0.2">
      <c r="A130" s="55">
        <v>6632</v>
      </c>
      <c r="B130" s="234" t="s">
        <v>300</v>
      </c>
      <c r="C130" s="52" t="s">
        <v>301</v>
      </c>
      <c r="D130" s="244">
        <v>1051569</v>
      </c>
      <c r="E130" s="244"/>
      <c r="F130" s="54">
        <f t="shared" si="0"/>
        <v>0</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0</v>
      </c>
      <c r="E133" s="53">
        <f t="shared" si="30"/>
        <v>0</v>
      </c>
      <c r="F133" s="54" t="str">
        <f t="shared" ref="F133:F223" si="31">IF(D133&lt;&gt;0,IF(E133/D133&gt;=100,"&gt;&gt;100",E133/D133*100),"-")</f>
        <v>-</v>
      </c>
    </row>
    <row r="134" spans="1:6" ht="24" x14ac:dyDescent="0.2">
      <c r="A134" s="55">
        <v>671</v>
      </c>
      <c r="B134" s="234" t="s">
        <v>308</v>
      </c>
      <c r="C134" s="52" t="s">
        <v>309</v>
      </c>
      <c r="D134" s="53">
        <f t="shared" ref="D134:E134" si="32">SUM(D135:D137)</f>
        <v>0</v>
      </c>
      <c r="E134" s="53">
        <f t="shared" si="32"/>
        <v>0</v>
      </c>
      <c r="F134" s="54" t="str">
        <f t="shared" si="31"/>
        <v>-</v>
      </c>
    </row>
    <row r="135" spans="1:6" ht="12.75" customHeight="1" x14ac:dyDescent="0.2">
      <c r="A135" s="55">
        <v>6711</v>
      </c>
      <c r="B135" s="87" t="s">
        <v>310</v>
      </c>
      <c r="C135" s="52" t="s">
        <v>311</v>
      </c>
      <c r="D135" s="244">
        <v>0</v>
      </c>
      <c r="E135" s="244">
        <v>0</v>
      </c>
      <c r="F135" s="54" t="str">
        <f t="shared" si="31"/>
        <v>-</v>
      </c>
    </row>
    <row r="136" spans="1:6" ht="24" x14ac:dyDescent="0.2">
      <c r="A136" s="55">
        <v>6712</v>
      </c>
      <c r="B136" s="234" t="s">
        <v>312</v>
      </c>
      <c r="C136" s="52" t="s">
        <v>313</v>
      </c>
      <c r="D136" s="244">
        <v>0</v>
      </c>
      <c r="E136" s="244">
        <v>0</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332663</v>
      </c>
      <c r="E139" s="53">
        <f t="shared" si="33"/>
        <v>354751.74</v>
      </c>
      <c r="F139" s="54">
        <f t="shared" si="31"/>
        <v>106.6399749897043</v>
      </c>
    </row>
    <row r="140" spans="1:6" ht="12.75" customHeight="1" x14ac:dyDescent="0.2">
      <c r="A140" s="55">
        <v>681</v>
      </c>
      <c r="B140" s="87" t="s">
        <v>320</v>
      </c>
      <c r="C140" s="52" t="s">
        <v>321</v>
      </c>
      <c r="D140" s="53">
        <f t="shared" ref="D140:E140" si="34">SUM(D141:D149)</f>
        <v>332567</v>
      </c>
      <c r="E140" s="53">
        <f t="shared" si="34"/>
        <v>354751.73</v>
      </c>
      <c r="F140" s="54">
        <f t="shared" si="31"/>
        <v>106.6707550658965</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332567</v>
      </c>
      <c r="E149" s="244">
        <v>354751.73</v>
      </c>
      <c r="F149" s="54">
        <f t="shared" si="31"/>
        <v>106.6707550658965</v>
      </c>
    </row>
    <row r="150" spans="1:6" ht="12.75" customHeight="1" x14ac:dyDescent="0.2">
      <c r="A150" s="55">
        <v>683</v>
      </c>
      <c r="B150" s="87" t="s">
        <v>340</v>
      </c>
      <c r="C150" s="52" t="s">
        <v>341</v>
      </c>
      <c r="D150" s="244">
        <v>96</v>
      </c>
      <c r="E150" s="244">
        <v>0.01</v>
      </c>
      <c r="F150" s="54">
        <f t="shared" si="31"/>
        <v>1.0416666666666668E-2</v>
      </c>
    </row>
    <row r="151" spans="1:6" ht="12.75" customHeight="1" x14ac:dyDescent="0.2">
      <c r="A151" s="55">
        <v>3</v>
      </c>
      <c r="B151" s="87" t="s">
        <v>342</v>
      </c>
      <c r="C151" s="52" t="s">
        <v>50</v>
      </c>
      <c r="D151" s="53">
        <f t="shared" ref="D151:E151" si="35">D152+D163+D196+D215+D224+D252+D263</f>
        <v>28206741</v>
      </c>
      <c r="E151" s="53">
        <f t="shared" si="35"/>
        <v>29452779.400000006</v>
      </c>
      <c r="F151" s="54">
        <f t="shared" si="31"/>
        <v>104.41751991128648</v>
      </c>
    </row>
    <row r="152" spans="1:6" ht="12.75" customHeight="1" x14ac:dyDescent="0.2">
      <c r="A152" s="55">
        <v>31</v>
      </c>
      <c r="B152" s="87" t="s">
        <v>343</v>
      </c>
      <c r="C152" s="52" t="s">
        <v>344</v>
      </c>
      <c r="D152" s="53">
        <f t="shared" ref="D152:E152" si="36">D153+D158+D159</f>
        <v>3199186</v>
      </c>
      <c r="E152" s="53">
        <f t="shared" si="36"/>
        <v>3487698.07</v>
      </c>
      <c r="F152" s="54">
        <f t="shared" si="31"/>
        <v>109.01829621660009</v>
      </c>
    </row>
    <row r="153" spans="1:6" ht="12.75" customHeight="1" x14ac:dyDescent="0.2">
      <c r="A153" s="55">
        <v>311</v>
      </c>
      <c r="B153" s="87" t="s">
        <v>345</v>
      </c>
      <c r="C153" s="52" t="s">
        <v>346</v>
      </c>
      <c r="D153" s="53">
        <f t="shared" ref="D153:E153" si="37">SUM(D154:D157)</f>
        <v>2701533</v>
      </c>
      <c r="E153" s="53">
        <f t="shared" si="37"/>
        <v>2901467.03</v>
      </c>
      <c r="F153" s="54">
        <f t="shared" si="31"/>
        <v>107.40076208582312</v>
      </c>
    </row>
    <row r="154" spans="1:6" ht="12.75" customHeight="1" x14ac:dyDescent="0.2">
      <c r="A154" s="55">
        <v>3111</v>
      </c>
      <c r="B154" s="87" t="s">
        <v>347</v>
      </c>
      <c r="C154" s="52" t="s">
        <v>348</v>
      </c>
      <c r="D154" s="244">
        <v>2678953</v>
      </c>
      <c r="E154" s="244">
        <v>2838882.55</v>
      </c>
      <c r="F154" s="54">
        <f t="shared" si="31"/>
        <v>105.96985277457274</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22580</v>
      </c>
      <c r="E156" s="244">
        <v>62584.480000000003</v>
      </c>
      <c r="F156" s="54">
        <f t="shared" si="31"/>
        <v>277.16775907883084</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51900</v>
      </c>
      <c r="E158" s="244">
        <v>107489</v>
      </c>
      <c r="F158" s="54">
        <f t="shared" si="31"/>
        <v>207.10789980732179</v>
      </c>
    </row>
    <row r="159" spans="1:6" ht="12.75" customHeight="1" x14ac:dyDescent="0.2">
      <c r="A159" s="55">
        <v>313</v>
      </c>
      <c r="B159" s="87" t="s">
        <v>357</v>
      </c>
      <c r="C159" s="52" t="s">
        <v>358</v>
      </c>
      <c r="D159" s="53">
        <f t="shared" ref="D159:E159" si="38">SUM(D160:D162)</f>
        <v>445753</v>
      </c>
      <c r="E159" s="53">
        <f t="shared" si="38"/>
        <v>478742.04</v>
      </c>
      <c r="F159" s="54">
        <f t="shared" si="31"/>
        <v>107.40074435842271</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445753</v>
      </c>
      <c r="E161" s="244">
        <v>478742.04</v>
      </c>
      <c r="F161" s="54">
        <f t="shared" si="31"/>
        <v>107.40074435842271</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10664009</v>
      </c>
      <c r="E163" s="53">
        <f t="shared" si="39"/>
        <v>11175574.880000001</v>
      </c>
      <c r="F163" s="54">
        <f t="shared" si="31"/>
        <v>104.79712535876517</v>
      </c>
    </row>
    <row r="164" spans="1:6" ht="12.75" customHeight="1" x14ac:dyDescent="0.2">
      <c r="A164" s="55">
        <v>321</v>
      </c>
      <c r="B164" s="87" t="s">
        <v>366</v>
      </c>
      <c r="C164" s="52" t="s">
        <v>367</v>
      </c>
      <c r="D164" s="53">
        <f t="shared" ref="D164:E164" si="40">SUM(D165:D168)</f>
        <v>81795</v>
      </c>
      <c r="E164" s="53">
        <f t="shared" si="40"/>
        <v>66090.899999999994</v>
      </c>
      <c r="F164" s="54">
        <f t="shared" si="31"/>
        <v>80.800660187052983</v>
      </c>
    </row>
    <row r="165" spans="1:6" ht="12.75" customHeight="1" x14ac:dyDescent="0.2">
      <c r="A165" s="55">
        <v>3211</v>
      </c>
      <c r="B165" s="87" t="s">
        <v>368</v>
      </c>
      <c r="C165" s="52" t="s">
        <v>369</v>
      </c>
      <c r="D165" s="244">
        <v>24476</v>
      </c>
      <c r="E165" s="244">
        <v>8988.6</v>
      </c>
      <c r="F165" s="54">
        <f t="shared" si="31"/>
        <v>36.724137931034484</v>
      </c>
    </row>
    <row r="166" spans="1:6" ht="12.75" customHeight="1" x14ac:dyDescent="0.2">
      <c r="A166" s="55">
        <v>3212</v>
      </c>
      <c r="B166" s="87" t="s">
        <v>370</v>
      </c>
      <c r="C166" s="52" t="s">
        <v>371</v>
      </c>
      <c r="D166" s="244">
        <v>50344</v>
      </c>
      <c r="E166" s="244">
        <v>47339.8</v>
      </c>
      <c r="F166" s="54">
        <f t="shared" si="31"/>
        <v>94.032655331320527</v>
      </c>
    </row>
    <row r="167" spans="1:6" ht="12.75" customHeight="1" x14ac:dyDescent="0.2">
      <c r="A167" s="55">
        <v>3213</v>
      </c>
      <c r="B167" s="87" t="s">
        <v>372</v>
      </c>
      <c r="C167" s="52" t="s">
        <v>373</v>
      </c>
      <c r="D167" s="244">
        <v>6975</v>
      </c>
      <c r="E167" s="244">
        <v>9762.5</v>
      </c>
      <c r="F167" s="54">
        <f t="shared" si="31"/>
        <v>139.96415770609318</v>
      </c>
    </row>
    <row r="168" spans="1:6" ht="12.75" customHeight="1" x14ac:dyDescent="0.2">
      <c r="A168" s="55">
        <v>3214</v>
      </c>
      <c r="B168" s="87" t="s">
        <v>374</v>
      </c>
      <c r="C168" s="52" t="s">
        <v>375</v>
      </c>
      <c r="D168" s="244">
        <v>0</v>
      </c>
      <c r="E168" s="244">
        <v>0</v>
      </c>
      <c r="F168" s="54" t="str">
        <f t="shared" si="31"/>
        <v>-</v>
      </c>
    </row>
    <row r="169" spans="1:6" ht="12.75" customHeight="1" x14ac:dyDescent="0.2">
      <c r="A169" s="55">
        <v>322</v>
      </c>
      <c r="B169" s="87" t="s">
        <v>376</v>
      </c>
      <c r="C169" s="52" t="s">
        <v>377</v>
      </c>
      <c r="D169" s="53">
        <f t="shared" ref="D169:E169" si="41">SUM(D170:D176)</f>
        <v>747737</v>
      </c>
      <c r="E169" s="53">
        <f t="shared" si="41"/>
        <v>1028446.25</v>
      </c>
      <c r="F169" s="54">
        <f t="shared" si="31"/>
        <v>137.54117423639596</v>
      </c>
    </row>
    <row r="170" spans="1:6" ht="12.75" customHeight="1" x14ac:dyDescent="0.2">
      <c r="A170" s="55">
        <v>3221</v>
      </c>
      <c r="B170" s="87" t="s">
        <v>378</v>
      </c>
      <c r="C170" s="52" t="s">
        <v>379</v>
      </c>
      <c r="D170" s="244">
        <v>126005</v>
      </c>
      <c r="E170" s="244">
        <v>118041.12</v>
      </c>
      <c r="F170" s="54">
        <f t="shared" si="31"/>
        <v>93.679711122574489</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614160</v>
      </c>
      <c r="E172" s="244">
        <v>898788.95</v>
      </c>
      <c r="F172" s="54">
        <f t="shared" si="31"/>
        <v>146.34442979028265</v>
      </c>
    </row>
    <row r="173" spans="1:6" ht="12.75" customHeight="1" x14ac:dyDescent="0.2">
      <c r="A173" s="55">
        <v>3224</v>
      </c>
      <c r="B173" s="87" t="s">
        <v>384</v>
      </c>
      <c r="C173" s="52" t="s">
        <v>385</v>
      </c>
      <c r="D173" s="244">
        <v>0</v>
      </c>
      <c r="E173" s="244">
        <v>0</v>
      </c>
      <c r="F173" s="54" t="str">
        <f t="shared" si="31"/>
        <v>-</v>
      </c>
    </row>
    <row r="174" spans="1:6" ht="12.75" customHeight="1" x14ac:dyDescent="0.2">
      <c r="A174" s="55">
        <v>3225</v>
      </c>
      <c r="B174" s="87" t="s">
        <v>386</v>
      </c>
      <c r="C174" s="52" t="s">
        <v>387</v>
      </c>
      <c r="D174" s="244">
        <v>6075</v>
      </c>
      <c r="E174" s="244">
        <v>5736.18</v>
      </c>
      <c r="F174" s="54">
        <f t="shared" si="31"/>
        <v>94.422716049382714</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1497</v>
      </c>
      <c r="E176" s="244">
        <v>5880</v>
      </c>
      <c r="F176" s="54">
        <f t="shared" si="31"/>
        <v>392.78557114228454</v>
      </c>
    </row>
    <row r="177" spans="1:6" ht="12.75" customHeight="1" x14ac:dyDescent="0.2">
      <c r="A177" s="55">
        <v>323</v>
      </c>
      <c r="B177" s="87" t="s">
        <v>392</v>
      </c>
      <c r="C177" s="52" t="s">
        <v>393</v>
      </c>
      <c r="D177" s="53">
        <f t="shared" ref="D177:E177" si="42">SUM(D178:D186)</f>
        <v>8948182</v>
      </c>
      <c r="E177" s="53">
        <f t="shared" si="42"/>
        <v>9296000.9299999997</v>
      </c>
      <c r="F177" s="54">
        <f t="shared" si="31"/>
        <v>103.8870345954072</v>
      </c>
    </row>
    <row r="178" spans="1:6" ht="12.75" customHeight="1" x14ac:dyDescent="0.2">
      <c r="A178" s="55">
        <v>3231</v>
      </c>
      <c r="B178" s="87" t="s">
        <v>394</v>
      </c>
      <c r="C178" s="52" t="s">
        <v>395</v>
      </c>
      <c r="D178" s="244">
        <v>376938</v>
      </c>
      <c r="E178" s="244">
        <v>375353.82</v>
      </c>
      <c r="F178" s="54">
        <f t="shared" si="31"/>
        <v>99.579723986438083</v>
      </c>
    </row>
    <row r="179" spans="1:6" ht="12.75" customHeight="1" x14ac:dyDescent="0.2">
      <c r="A179" s="55">
        <v>3232</v>
      </c>
      <c r="B179" s="87" t="s">
        <v>396</v>
      </c>
      <c r="C179" s="52" t="s">
        <v>397</v>
      </c>
      <c r="D179" s="244">
        <v>5236989</v>
      </c>
      <c r="E179" s="244">
        <v>4935943</v>
      </c>
      <c r="F179" s="54">
        <f t="shared" si="31"/>
        <v>94.251544160203508</v>
      </c>
    </row>
    <row r="180" spans="1:6" ht="12.75" customHeight="1" x14ac:dyDescent="0.2">
      <c r="A180" s="55">
        <v>3233</v>
      </c>
      <c r="B180" s="87" t="s">
        <v>398</v>
      </c>
      <c r="C180" s="52" t="s">
        <v>399</v>
      </c>
      <c r="D180" s="244">
        <v>260326</v>
      </c>
      <c r="E180" s="244">
        <v>224577.55</v>
      </c>
      <c r="F180" s="54">
        <f t="shared" si="31"/>
        <v>86.267814202192625</v>
      </c>
    </row>
    <row r="181" spans="1:6" ht="12.75" customHeight="1" x14ac:dyDescent="0.2">
      <c r="A181" s="55">
        <v>3234</v>
      </c>
      <c r="B181" s="87" t="s">
        <v>400</v>
      </c>
      <c r="C181" s="52" t="s">
        <v>401</v>
      </c>
      <c r="D181" s="244">
        <v>221879</v>
      </c>
      <c r="E181" s="244">
        <v>303397.43</v>
      </c>
      <c r="F181" s="54">
        <f t="shared" si="31"/>
        <v>136.74003848944696</v>
      </c>
    </row>
    <row r="182" spans="1:6" ht="12.75" customHeight="1" x14ac:dyDescent="0.2">
      <c r="A182" s="55">
        <v>3235</v>
      </c>
      <c r="B182" s="87" t="s">
        <v>402</v>
      </c>
      <c r="C182" s="52" t="s">
        <v>403</v>
      </c>
      <c r="D182" s="244">
        <v>105304</v>
      </c>
      <c r="E182" s="244">
        <v>119924.01</v>
      </c>
      <c r="F182" s="54">
        <f t="shared" si="31"/>
        <v>113.88362265441008</v>
      </c>
    </row>
    <row r="183" spans="1:6" ht="12.75" customHeight="1" x14ac:dyDescent="0.2">
      <c r="A183" s="55">
        <v>3236</v>
      </c>
      <c r="B183" s="87" t="s">
        <v>404</v>
      </c>
      <c r="C183" s="52" t="s">
        <v>405</v>
      </c>
      <c r="D183" s="244">
        <v>121692</v>
      </c>
      <c r="E183" s="244">
        <v>266956.03000000003</v>
      </c>
      <c r="F183" s="54">
        <f t="shared" si="31"/>
        <v>219.3702379778457</v>
      </c>
    </row>
    <row r="184" spans="1:6" ht="12.75" customHeight="1" x14ac:dyDescent="0.2">
      <c r="A184" s="55">
        <v>3237</v>
      </c>
      <c r="B184" s="87" t="s">
        <v>406</v>
      </c>
      <c r="C184" s="52" t="s">
        <v>407</v>
      </c>
      <c r="D184" s="244">
        <v>1245283</v>
      </c>
      <c r="E184" s="244">
        <v>1401763.6</v>
      </c>
      <c r="F184" s="54">
        <f t="shared" si="31"/>
        <v>112.56586655402829</v>
      </c>
    </row>
    <row r="185" spans="1:6" ht="12.75" customHeight="1" x14ac:dyDescent="0.2">
      <c r="A185" s="55">
        <v>3238</v>
      </c>
      <c r="B185" s="87" t="s">
        <v>408</v>
      </c>
      <c r="C185" s="52" t="s">
        <v>409</v>
      </c>
      <c r="D185" s="244">
        <v>331867</v>
      </c>
      <c r="E185" s="244">
        <v>307701.93</v>
      </c>
      <c r="F185" s="54">
        <f t="shared" si="31"/>
        <v>92.718447450334025</v>
      </c>
    </row>
    <row r="186" spans="1:6" ht="12.75" customHeight="1" x14ac:dyDescent="0.2">
      <c r="A186" s="55">
        <v>3239</v>
      </c>
      <c r="B186" s="87" t="s">
        <v>410</v>
      </c>
      <c r="C186" s="52" t="s">
        <v>411</v>
      </c>
      <c r="D186" s="244">
        <v>1047904</v>
      </c>
      <c r="E186" s="244">
        <v>1360383.56</v>
      </c>
      <c r="F186" s="54">
        <f t="shared" si="31"/>
        <v>129.81948346413412</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886295</v>
      </c>
      <c r="E188" s="53">
        <f t="shared" si="43"/>
        <v>785036.80000000005</v>
      </c>
      <c r="F188" s="54">
        <f t="shared" si="31"/>
        <v>88.575113252359543</v>
      </c>
    </row>
    <row r="189" spans="1:6" ht="12.75" customHeight="1" x14ac:dyDescent="0.2">
      <c r="A189" s="55">
        <v>3291</v>
      </c>
      <c r="B189" s="234" t="s">
        <v>416</v>
      </c>
      <c r="C189" s="52" t="s">
        <v>417</v>
      </c>
      <c r="D189" s="244">
        <v>247304</v>
      </c>
      <c r="E189" s="244">
        <v>213714.46</v>
      </c>
      <c r="F189" s="54">
        <f t="shared" si="31"/>
        <v>86.417712612816615</v>
      </c>
    </row>
    <row r="190" spans="1:6" ht="12.75" customHeight="1" x14ac:dyDescent="0.2">
      <c r="A190" s="55">
        <v>3292</v>
      </c>
      <c r="B190" s="87" t="s">
        <v>418</v>
      </c>
      <c r="C190" s="52" t="s">
        <v>419</v>
      </c>
      <c r="D190" s="244">
        <v>138056</v>
      </c>
      <c r="E190" s="244">
        <v>69226.23</v>
      </c>
      <c r="F190" s="54">
        <f t="shared" si="31"/>
        <v>50.143586660485596</v>
      </c>
    </row>
    <row r="191" spans="1:6" ht="12.75" customHeight="1" x14ac:dyDescent="0.2">
      <c r="A191" s="55">
        <v>3293</v>
      </c>
      <c r="B191" s="87" t="s">
        <v>420</v>
      </c>
      <c r="C191" s="52" t="s">
        <v>421</v>
      </c>
      <c r="D191" s="244">
        <v>24279</v>
      </c>
      <c r="E191" s="244">
        <v>34314.32</v>
      </c>
      <c r="F191" s="54">
        <f t="shared" si="31"/>
        <v>141.33333333333334</v>
      </c>
    </row>
    <row r="192" spans="1:6" ht="12.75" customHeight="1" x14ac:dyDescent="0.2">
      <c r="A192" s="55">
        <v>3294</v>
      </c>
      <c r="B192" s="87" t="s">
        <v>422</v>
      </c>
      <c r="C192" s="52" t="s">
        <v>423</v>
      </c>
      <c r="D192" s="244">
        <v>19742</v>
      </c>
      <c r="E192" s="244">
        <v>22300.78</v>
      </c>
      <c r="F192" s="54">
        <f t="shared" si="31"/>
        <v>112.96109816634585</v>
      </c>
    </row>
    <row r="193" spans="1:6" ht="12.75" customHeight="1" x14ac:dyDescent="0.2">
      <c r="A193" s="55">
        <v>3295</v>
      </c>
      <c r="B193" s="87" t="s">
        <v>424</v>
      </c>
      <c r="C193" s="52" t="s">
        <v>425</v>
      </c>
      <c r="D193" s="244">
        <v>357584</v>
      </c>
      <c r="E193" s="244">
        <v>329822.24</v>
      </c>
      <c r="F193" s="54">
        <f t="shared" si="31"/>
        <v>92.236296926036957</v>
      </c>
    </row>
    <row r="194" spans="1:6" ht="12.75" customHeight="1" x14ac:dyDescent="0.2">
      <c r="A194" s="55" t="s">
        <v>426</v>
      </c>
      <c r="B194" s="87" t="s">
        <v>427</v>
      </c>
      <c r="C194" s="52" t="s">
        <v>426</v>
      </c>
      <c r="D194" s="244">
        <v>4000</v>
      </c>
      <c r="E194" s="244"/>
      <c r="F194" s="54">
        <f t="shared" si="31"/>
        <v>0</v>
      </c>
    </row>
    <row r="195" spans="1:6" ht="12.75" customHeight="1" x14ac:dyDescent="0.2">
      <c r="A195" s="55">
        <v>3299</v>
      </c>
      <c r="B195" s="87" t="s">
        <v>428</v>
      </c>
      <c r="C195" s="52" t="s">
        <v>429</v>
      </c>
      <c r="D195" s="244">
        <v>95330</v>
      </c>
      <c r="E195" s="244">
        <v>115658.77</v>
      </c>
      <c r="F195" s="54">
        <f t="shared" si="31"/>
        <v>121.32463023182629</v>
      </c>
    </row>
    <row r="196" spans="1:6" ht="12.75" customHeight="1" x14ac:dyDescent="0.2">
      <c r="A196" s="55">
        <v>34</v>
      </c>
      <c r="B196" s="234" t="s">
        <v>430</v>
      </c>
      <c r="C196" s="52" t="s">
        <v>431</v>
      </c>
      <c r="D196" s="53">
        <f t="shared" ref="D196:E196" si="44">D197+D202+D210</f>
        <v>263303</v>
      </c>
      <c r="E196" s="53">
        <f t="shared" si="44"/>
        <v>217073.88</v>
      </c>
      <c r="F196" s="54">
        <f t="shared" si="31"/>
        <v>82.442615541790261</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186763</v>
      </c>
      <c r="E202" s="53">
        <f t="shared" si="46"/>
        <v>122680.7</v>
      </c>
      <c r="F202" s="54">
        <f t="shared" si="31"/>
        <v>65.687903921012193</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186763</v>
      </c>
      <c r="E205" s="244">
        <v>122680.7</v>
      </c>
      <c r="F205" s="54">
        <f t="shared" si="31"/>
        <v>65.687903921012193</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76540</v>
      </c>
      <c r="E210" s="53">
        <f t="shared" si="47"/>
        <v>94393.18</v>
      </c>
      <c r="F210" s="54">
        <f t="shared" si="31"/>
        <v>123.32529396394041</v>
      </c>
    </row>
    <row r="211" spans="1:6" ht="12.75" customHeight="1" x14ac:dyDescent="0.2">
      <c r="A211" s="55">
        <v>3431</v>
      </c>
      <c r="B211" s="234" t="s">
        <v>460</v>
      </c>
      <c r="C211" s="52" t="s">
        <v>461</v>
      </c>
      <c r="D211" s="244">
        <v>76488</v>
      </c>
      <c r="E211" s="244">
        <v>71455</v>
      </c>
      <c r="F211" s="54">
        <f t="shared" si="31"/>
        <v>93.419882857441692</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52</v>
      </c>
      <c r="E213" s="244">
        <v>25.51</v>
      </c>
      <c r="F213" s="54">
        <f t="shared" si="31"/>
        <v>49.057692307692314</v>
      </c>
    </row>
    <row r="214" spans="1:6" ht="12.75" customHeight="1" x14ac:dyDescent="0.2">
      <c r="A214" s="55">
        <v>3434</v>
      </c>
      <c r="B214" s="87" t="s">
        <v>466</v>
      </c>
      <c r="C214" s="52" t="s">
        <v>467</v>
      </c>
      <c r="D214" s="244"/>
      <c r="E214" s="244">
        <v>22912.67</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0</v>
      </c>
      <c r="E222" s="244">
        <v>0</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9434504</v>
      </c>
      <c r="E224" s="53">
        <f t="shared" si="51"/>
        <v>10520771.4</v>
      </c>
      <c r="F224" s="54">
        <f t="shared" ref="F224:F235" si="52">IF(D224&lt;&gt;0,IF(E224/D224&gt;=100,"&gt;&gt;100",E224/D224*100),"-")</f>
        <v>111.51377327308356</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68743</v>
      </c>
      <c r="E231" s="53">
        <f t="shared" si="55"/>
        <v>0</v>
      </c>
      <c r="F231" s="54">
        <f t="shared" si="52"/>
        <v>0</v>
      </c>
    </row>
    <row r="232" spans="1:6" ht="12.75" customHeight="1" x14ac:dyDescent="0.2">
      <c r="A232" s="55">
        <v>3631</v>
      </c>
      <c r="B232" s="87" t="s">
        <v>502</v>
      </c>
      <c r="C232" s="52" t="s">
        <v>503</v>
      </c>
      <c r="D232" s="244">
        <v>0</v>
      </c>
      <c r="E232" s="244">
        <v>0</v>
      </c>
      <c r="F232" s="54" t="str">
        <f t="shared" si="52"/>
        <v>-</v>
      </c>
    </row>
    <row r="233" spans="1:6" ht="12.75" customHeight="1" x14ac:dyDescent="0.2">
      <c r="A233" s="55">
        <v>3632</v>
      </c>
      <c r="B233" s="87" t="s">
        <v>504</v>
      </c>
      <c r="C233" s="52" t="s">
        <v>505</v>
      </c>
      <c r="D233" s="244">
        <v>68743</v>
      </c>
      <c r="E233" s="244"/>
      <c r="F233" s="54">
        <f t="shared" si="52"/>
        <v>0</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841510</v>
      </c>
      <c r="E236" s="53">
        <f t="shared" si="56"/>
        <v>1323186.05</v>
      </c>
      <c r="F236" s="54">
        <f t="shared" ref="F236:F239" si="57">IF(D236&lt;&gt;0,IF(E236/D236&gt;=100,"&gt;&gt;100",E236/D236*100),"-")</f>
        <v>157.23949210348064</v>
      </c>
    </row>
    <row r="237" spans="1:6" ht="12.75" customHeight="1" x14ac:dyDescent="0.2">
      <c r="A237" s="55" t="s">
        <v>512</v>
      </c>
      <c r="B237" s="87" t="s">
        <v>513</v>
      </c>
      <c r="C237" s="52" t="s">
        <v>512</v>
      </c>
      <c r="D237" s="244">
        <v>786329</v>
      </c>
      <c r="E237" s="244">
        <v>861309.8</v>
      </c>
      <c r="F237" s="54">
        <f t="shared" si="57"/>
        <v>109.53555064101667</v>
      </c>
    </row>
    <row r="238" spans="1:6" ht="12.75" customHeight="1" x14ac:dyDescent="0.2">
      <c r="A238" s="55" t="s">
        <v>514</v>
      </c>
      <c r="B238" s="87" t="s">
        <v>515</v>
      </c>
      <c r="C238" s="52" t="s">
        <v>514</v>
      </c>
      <c r="D238" s="244">
        <v>55181</v>
      </c>
      <c r="E238" s="244">
        <v>461876.25</v>
      </c>
      <c r="F238" s="54">
        <f t="shared" si="57"/>
        <v>837.02044181874203</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8524251</v>
      </c>
      <c r="E240" s="53">
        <f t="shared" si="58"/>
        <v>9197585.3499999996</v>
      </c>
      <c r="F240" s="54">
        <f t="shared" ref="F240:F243" si="59">IF(D240&lt;&gt;0,IF(E240/D240&gt;=100,"&gt;&gt;100",E240/D240*100),"-")</f>
        <v>107.89904415062391</v>
      </c>
    </row>
    <row r="241" spans="1:6" ht="24" x14ac:dyDescent="0.2">
      <c r="A241" s="55">
        <v>3672</v>
      </c>
      <c r="B241" s="87" t="s">
        <v>520</v>
      </c>
      <c r="C241" s="52" t="s">
        <v>521</v>
      </c>
      <c r="D241" s="244">
        <v>8497719</v>
      </c>
      <c r="E241" s="244">
        <v>9166447.7300000004</v>
      </c>
      <c r="F241" s="54">
        <f t="shared" si="59"/>
        <v>107.8695086293157</v>
      </c>
    </row>
    <row r="242" spans="1:6" ht="24" x14ac:dyDescent="0.2">
      <c r="A242" s="55">
        <v>3673</v>
      </c>
      <c r="B242" s="87" t="s">
        <v>522</v>
      </c>
      <c r="C242" s="52" t="s">
        <v>523</v>
      </c>
      <c r="D242" s="244">
        <v>26532</v>
      </c>
      <c r="E242" s="244">
        <v>31137.62</v>
      </c>
      <c r="F242" s="54">
        <f t="shared" si="59"/>
        <v>117.35873661993064</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1112238</v>
      </c>
      <c r="E252" s="53">
        <f t="shared" si="63"/>
        <v>1280352.1199999999</v>
      </c>
      <c r="F252" s="54">
        <f t="shared" ref="F252:F258" si="64">IF(D252&lt;&gt;0,IF(E252/D252&gt;=100,"&gt;&gt;100",E252/D252*100),"-")</f>
        <v>115.11494122660797</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1112238</v>
      </c>
      <c r="E259" s="53">
        <f t="shared" si="66"/>
        <v>1280352.1199999999</v>
      </c>
      <c r="F259" s="54">
        <f t="shared" ref="F259:F262" si="67">IF(D259&lt;&gt;0,IF(E259/D259&gt;=100,"&gt;&gt;100",E259/D259*100),"-")</f>
        <v>115.11494122660797</v>
      </c>
    </row>
    <row r="260" spans="1:6" ht="12.75" customHeight="1" x14ac:dyDescent="0.2">
      <c r="A260" s="55">
        <v>3721</v>
      </c>
      <c r="B260" s="87" t="s">
        <v>554</v>
      </c>
      <c r="C260" s="52" t="s">
        <v>555</v>
      </c>
      <c r="D260" s="244">
        <v>867682</v>
      </c>
      <c r="E260" s="244">
        <v>988187.32</v>
      </c>
      <c r="F260" s="54">
        <f t="shared" si="67"/>
        <v>113.88818945189595</v>
      </c>
    </row>
    <row r="261" spans="1:6" ht="12.75" customHeight="1" x14ac:dyDescent="0.2">
      <c r="A261" s="55">
        <v>3722</v>
      </c>
      <c r="B261" s="87" t="s">
        <v>556</v>
      </c>
      <c r="C261" s="52" t="s">
        <v>557</v>
      </c>
      <c r="D261" s="244">
        <v>244556</v>
      </c>
      <c r="E261" s="244">
        <v>292164.8</v>
      </c>
      <c r="F261" s="54">
        <f t="shared" si="67"/>
        <v>119.46744303963099</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3533501</v>
      </c>
      <c r="E263" s="53">
        <f t="shared" si="68"/>
        <v>2771309.0500000003</v>
      </c>
      <c r="F263" s="54">
        <f t="shared" ref="F263:F267" si="69">IF(D263&lt;&gt;0,IF(E263/D263&gt;=100,"&gt;&gt;100",E263/D263*100),"-")</f>
        <v>78.429553295725697</v>
      </c>
    </row>
    <row r="264" spans="1:6" ht="12.75" customHeight="1" x14ac:dyDescent="0.2">
      <c r="A264" s="55">
        <v>381</v>
      </c>
      <c r="B264" s="87" t="s">
        <v>562</v>
      </c>
      <c r="C264" s="52" t="s">
        <v>563</v>
      </c>
      <c r="D264" s="53">
        <f t="shared" ref="D264:E264" si="70">SUM(D265:D267)</f>
        <v>1371060</v>
      </c>
      <c r="E264" s="53">
        <f t="shared" si="70"/>
        <v>1773436.33</v>
      </c>
      <c r="F264" s="54">
        <f t="shared" si="69"/>
        <v>129.34782795793035</v>
      </c>
    </row>
    <row r="265" spans="1:6" ht="12.75" customHeight="1" x14ac:dyDescent="0.2">
      <c r="A265" s="55">
        <v>3811</v>
      </c>
      <c r="B265" s="87" t="s">
        <v>564</v>
      </c>
      <c r="C265" s="52" t="s">
        <v>565</v>
      </c>
      <c r="D265" s="244">
        <v>1350304</v>
      </c>
      <c r="E265" s="244">
        <v>1773436.33</v>
      </c>
      <c r="F265" s="54">
        <f t="shared" si="69"/>
        <v>131.3360791347726</v>
      </c>
    </row>
    <row r="266" spans="1:6" ht="12.75" customHeight="1" x14ac:dyDescent="0.2">
      <c r="A266" s="55">
        <v>3812</v>
      </c>
      <c r="B266" s="87" t="s">
        <v>566</v>
      </c>
      <c r="C266" s="52" t="s">
        <v>567</v>
      </c>
      <c r="D266" s="244">
        <v>20756</v>
      </c>
      <c r="E266" s="244"/>
      <c r="F266" s="54">
        <f t="shared" si="69"/>
        <v>0</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2030876</v>
      </c>
      <c r="E268" s="53">
        <f t="shared" si="71"/>
        <v>644431.49</v>
      </c>
      <c r="F268" s="54">
        <f t="shared" ref="F268:F272" si="72">IF(D268&lt;&gt;0,IF(E268/D268&gt;=100,"&gt;&gt;100",E268/D268*100),"-")</f>
        <v>31.731700507564227</v>
      </c>
    </row>
    <row r="269" spans="1:6" ht="12.75" customHeight="1" x14ac:dyDescent="0.2">
      <c r="A269" s="55">
        <v>3821</v>
      </c>
      <c r="B269" s="87" t="s">
        <v>572</v>
      </c>
      <c r="C269" s="52" t="s">
        <v>573</v>
      </c>
      <c r="D269" s="244">
        <v>2030876</v>
      </c>
      <c r="E269" s="244">
        <v>644431.49</v>
      </c>
      <c r="F269" s="54">
        <f t="shared" si="72"/>
        <v>31.731700507564227</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131565</v>
      </c>
      <c r="E279" s="53">
        <f t="shared" si="75"/>
        <v>353441.23</v>
      </c>
      <c r="F279" s="54">
        <f t="shared" si="74"/>
        <v>268.64381104397069</v>
      </c>
    </row>
    <row r="280" spans="1:6" ht="24" x14ac:dyDescent="0.2">
      <c r="A280" s="55">
        <v>3861</v>
      </c>
      <c r="B280" s="87" t="s">
        <v>593</v>
      </c>
      <c r="C280" s="52" t="s">
        <v>594</v>
      </c>
      <c r="D280" s="244">
        <v>131565</v>
      </c>
      <c r="E280" s="244">
        <v>353441.23</v>
      </c>
      <c r="F280" s="54">
        <f t="shared" si="74"/>
        <v>268.64381104397069</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28206741</v>
      </c>
      <c r="E289" s="53">
        <f t="shared" si="79"/>
        <v>29452779.400000006</v>
      </c>
      <c r="F289" s="54">
        <f t="shared" si="76"/>
        <v>104.41751991128648</v>
      </c>
    </row>
    <row r="290" spans="1:6" ht="12.75" customHeight="1" x14ac:dyDescent="0.2">
      <c r="A290" s="55" t="s">
        <v>603</v>
      </c>
      <c r="B290" s="87" t="s">
        <v>614</v>
      </c>
      <c r="C290" s="52" t="s">
        <v>615</v>
      </c>
      <c r="D290" s="53">
        <f>IF(D6&gt;=D289,D6-D289,0)</f>
        <v>20959366</v>
      </c>
      <c r="E290" s="53">
        <f>IF(E6&gt;=E289,E6-E289,0)</f>
        <v>23332800.439999998</v>
      </c>
      <c r="F290" s="54">
        <f t="shared" si="76"/>
        <v>111.32398012420795</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3973049</v>
      </c>
      <c r="E292" s="244">
        <v>10794723.99</v>
      </c>
      <c r="F292" s="54">
        <f t="shared" si="76"/>
        <v>271.69873792143011</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0</v>
      </c>
      <c r="E294" s="244">
        <v>0</v>
      </c>
      <c r="F294" s="54" t="str">
        <f t="shared" si="76"/>
        <v>-</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2781987</v>
      </c>
      <c r="E298" s="53">
        <f t="shared" si="80"/>
        <v>4333093.24</v>
      </c>
      <c r="F298" s="54">
        <f t="shared" ref="F298:F418" si="81">IF(D298&lt;&gt;0,IF(E298/D298&gt;=100,"&gt;&gt;100",E298/D298*100),"-")</f>
        <v>155.75533746203703</v>
      </c>
    </row>
    <row r="299" spans="1:6" ht="12.75" customHeight="1" x14ac:dyDescent="0.2">
      <c r="A299" s="55">
        <v>71</v>
      </c>
      <c r="B299" s="87" t="s">
        <v>631</v>
      </c>
      <c r="C299" s="52" t="s">
        <v>632</v>
      </c>
      <c r="D299" s="53">
        <f t="shared" ref="D299:E299" si="82">D300+D304</f>
        <v>2761124</v>
      </c>
      <c r="E299" s="53">
        <f t="shared" si="82"/>
        <v>2624682.7799999998</v>
      </c>
      <c r="F299" s="54">
        <f t="shared" si="81"/>
        <v>95.058489948296412</v>
      </c>
    </row>
    <row r="300" spans="1:6" ht="24" x14ac:dyDescent="0.2">
      <c r="A300" s="55">
        <v>711</v>
      </c>
      <c r="B300" s="87" t="s">
        <v>633</v>
      </c>
      <c r="C300" s="52" t="s">
        <v>634</v>
      </c>
      <c r="D300" s="53">
        <f t="shared" ref="D300:E300" si="83">SUM(D301:D303)</f>
        <v>2761124</v>
      </c>
      <c r="E300" s="53">
        <f t="shared" si="83"/>
        <v>2624682.7799999998</v>
      </c>
      <c r="F300" s="54">
        <f t="shared" si="81"/>
        <v>95.058489948296412</v>
      </c>
    </row>
    <row r="301" spans="1:6" ht="12.75" customHeight="1" x14ac:dyDescent="0.2">
      <c r="A301" s="55">
        <v>7111</v>
      </c>
      <c r="B301" s="87" t="s">
        <v>635</v>
      </c>
      <c r="C301" s="52" t="s">
        <v>636</v>
      </c>
      <c r="D301" s="244">
        <v>2761124</v>
      </c>
      <c r="E301" s="244">
        <v>2624682.7799999998</v>
      </c>
      <c r="F301" s="54">
        <f t="shared" si="81"/>
        <v>95.058489948296412</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20863</v>
      </c>
      <c r="E311" s="53">
        <f t="shared" si="85"/>
        <v>1708410.46</v>
      </c>
      <c r="F311" s="54">
        <f t="shared" si="81"/>
        <v>8188.7094856923741</v>
      </c>
    </row>
    <row r="312" spans="1:6" ht="12.75" customHeight="1" x14ac:dyDescent="0.2">
      <c r="A312" s="55">
        <v>721</v>
      </c>
      <c r="B312" s="87" t="s">
        <v>657</v>
      </c>
      <c r="C312" s="52" t="s">
        <v>658</v>
      </c>
      <c r="D312" s="53">
        <f t="shared" ref="D312:E312" si="86">SUM(D313:D316)</f>
        <v>20863</v>
      </c>
      <c r="E312" s="53">
        <f t="shared" si="86"/>
        <v>1465598.49</v>
      </c>
      <c r="F312" s="54">
        <f t="shared" si="81"/>
        <v>7024.8693380625991</v>
      </c>
    </row>
    <row r="313" spans="1:6" ht="12.75" customHeight="1" x14ac:dyDescent="0.2">
      <c r="A313" s="55">
        <v>7211</v>
      </c>
      <c r="B313" s="87" t="s">
        <v>659</v>
      </c>
      <c r="C313" s="52" t="s">
        <v>660</v>
      </c>
      <c r="D313" s="244">
        <v>20863</v>
      </c>
      <c r="E313" s="244">
        <v>21944.7</v>
      </c>
      <c r="F313" s="54">
        <f t="shared" si="81"/>
        <v>105.18477687772612</v>
      </c>
    </row>
    <row r="314" spans="1:6" ht="12.75" customHeight="1" x14ac:dyDescent="0.2">
      <c r="A314" s="55">
        <v>7212</v>
      </c>
      <c r="B314" s="87" t="s">
        <v>661</v>
      </c>
      <c r="C314" s="52" t="s">
        <v>662</v>
      </c>
      <c r="D314" s="244"/>
      <c r="E314" s="244">
        <v>1443653.79</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167211.97</v>
      </c>
      <c r="F317" s="54" t="str">
        <f t="shared" si="81"/>
        <v>-</v>
      </c>
    </row>
    <row r="318" spans="1:6" ht="12.75" customHeight="1" x14ac:dyDescent="0.2">
      <c r="A318" s="55">
        <v>7221</v>
      </c>
      <c r="B318" s="87" t="s">
        <v>669</v>
      </c>
      <c r="C318" s="52" t="s">
        <v>670</v>
      </c>
      <c r="D318" s="244"/>
      <c r="E318" s="244">
        <v>5000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c r="E324" s="244">
        <v>162211.97</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75600</v>
      </c>
      <c r="F326" s="54" t="str">
        <f t="shared" si="81"/>
        <v>-</v>
      </c>
    </row>
    <row r="327" spans="1:6" ht="12.75" customHeight="1" x14ac:dyDescent="0.2">
      <c r="A327" s="55">
        <v>7231</v>
      </c>
      <c r="B327" s="87" t="s">
        <v>687</v>
      </c>
      <c r="C327" s="52" t="s">
        <v>688</v>
      </c>
      <c r="D327" s="244"/>
      <c r="E327" s="244">
        <v>75600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13175375</v>
      </c>
      <c r="E350" s="53">
        <f t="shared" si="95"/>
        <v>10274170.59</v>
      </c>
      <c r="F350" s="54">
        <f t="shared" si="81"/>
        <v>77.980099921254606</v>
      </c>
    </row>
    <row r="351" spans="1:6" ht="12.75" customHeight="1" x14ac:dyDescent="0.2">
      <c r="A351" s="55">
        <v>41</v>
      </c>
      <c r="B351" s="87" t="s">
        <v>735</v>
      </c>
      <c r="C351" s="52" t="s">
        <v>736</v>
      </c>
      <c r="D351" s="53">
        <f t="shared" ref="D351:E351" si="96">D352+D356</f>
        <v>2629939</v>
      </c>
      <c r="E351" s="53">
        <f t="shared" si="96"/>
        <v>1738479.39</v>
      </c>
      <c r="F351" s="54">
        <f t="shared" si="81"/>
        <v>66.10341114375656</v>
      </c>
    </row>
    <row r="352" spans="1:6" ht="12.75" customHeight="1" x14ac:dyDescent="0.2">
      <c r="A352" s="55">
        <v>411</v>
      </c>
      <c r="B352" s="87" t="s">
        <v>737</v>
      </c>
      <c r="C352" s="52" t="s">
        <v>738</v>
      </c>
      <c r="D352" s="53">
        <f t="shared" ref="D352:E352" si="97">SUM(D353:D355)</f>
        <v>2384424</v>
      </c>
      <c r="E352" s="53">
        <f t="shared" si="97"/>
        <v>1505693.93</v>
      </c>
      <c r="F352" s="54">
        <f t="shared" si="81"/>
        <v>63.147071577873724</v>
      </c>
    </row>
    <row r="353" spans="1:6" ht="12.75" customHeight="1" x14ac:dyDescent="0.2">
      <c r="A353" s="55">
        <v>4111</v>
      </c>
      <c r="B353" s="87" t="s">
        <v>635</v>
      </c>
      <c r="C353" s="52" t="s">
        <v>739</v>
      </c>
      <c r="D353" s="244">
        <v>2384424</v>
      </c>
      <c r="E353" s="244">
        <v>1505693.93</v>
      </c>
      <c r="F353" s="54">
        <f t="shared" si="81"/>
        <v>63.147071577873724</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245515</v>
      </c>
      <c r="E356" s="53">
        <f t="shared" si="98"/>
        <v>232785.46</v>
      </c>
      <c r="F356" s="54">
        <f t="shared" si="81"/>
        <v>94.815168116001061</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95515</v>
      </c>
      <c r="E359" s="244">
        <v>232785.46</v>
      </c>
      <c r="F359" s="54">
        <f t="shared" si="81"/>
        <v>243.71612835680261</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150000</v>
      </c>
      <c r="E362" s="244"/>
      <c r="F362" s="54">
        <f t="shared" si="81"/>
        <v>0</v>
      </c>
    </row>
    <row r="363" spans="1:6" ht="24" x14ac:dyDescent="0.2">
      <c r="A363" s="55">
        <v>42</v>
      </c>
      <c r="B363" s="234" t="s">
        <v>751</v>
      </c>
      <c r="C363" s="52" t="s">
        <v>752</v>
      </c>
      <c r="D363" s="53">
        <f t="shared" ref="D363:E363" si="99">D364+D369+D378+D383+D388+D391</f>
        <v>9154742</v>
      </c>
      <c r="E363" s="53">
        <f t="shared" si="99"/>
        <v>8287801.8499999996</v>
      </c>
      <c r="F363" s="54">
        <f t="shared" si="81"/>
        <v>90.530152023945618</v>
      </c>
    </row>
    <row r="364" spans="1:6" ht="12.75" customHeight="1" x14ac:dyDescent="0.2">
      <c r="A364" s="55">
        <v>421</v>
      </c>
      <c r="B364" s="87" t="s">
        <v>753</v>
      </c>
      <c r="C364" s="52" t="s">
        <v>754</v>
      </c>
      <c r="D364" s="53">
        <f t="shared" ref="D364:E364" si="100">SUM(D365:D368)</f>
        <v>7187756</v>
      </c>
      <c r="E364" s="53">
        <f t="shared" si="100"/>
        <v>4610409.93</v>
      </c>
      <c r="F364" s="54">
        <f t="shared" si="81"/>
        <v>64.142549218420868</v>
      </c>
    </row>
    <row r="365" spans="1:6" ht="12.75" customHeight="1" x14ac:dyDescent="0.2">
      <c r="A365" s="55">
        <v>4211</v>
      </c>
      <c r="B365" s="87" t="s">
        <v>659</v>
      </c>
      <c r="C365" s="52" t="s">
        <v>755</v>
      </c>
      <c r="D365" s="244"/>
      <c r="E365" s="244">
        <v>928000</v>
      </c>
      <c r="F365" s="54" t="str">
        <f t="shared" si="81"/>
        <v>-</v>
      </c>
    </row>
    <row r="366" spans="1:6" ht="12.75" customHeight="1" x14ac:dyDescent="0.2">
      <c r="A366" s="55">
        <v>4212</v>
      </c>
      <c r="B366" s="87" t="s">
        <v>661</v>
      </c>
      <c r="C366" s="52" t="s">
        <v>756</v>
      </c>
      <c r="D366" s="244">
        <v>902862</v>
      </c>
      <c r="E366" s="244">
        <v>1191589.6200000001</v>
      </c>
      <c r="F366" s="54">
        <f t="shared" si="81"/>
        <v>131.97915296025306</v>
      </c>
    </row>
    <row r="367" spans="1:6" ht="12.75" customHeight="1" x14ac:dyDescent="0.2">
      <c r="A367" s="55">
        <v>4213</v>
      </c>
      <c r="B367" s="87" t="s">
        <v>663</v>
      </c>
      <c r="C367" s="52" t="s">
        <v>757</v>
      </c>
      <c r="D367" s="244">
        <v>5152566</v>
      </c>
      <c r="E367" s="244">
        <v>1475331.12</v>
      </c>
      <c r="F367" s="54">
        <f t="shared" si="81"/>
        <v>28.632939781848503</v>
      </c>
    </row>
    <row r="368" spans="1:6" ht="12.75" customHeight="1" x14ac:dyDescent="0.2">
      <c r="A368" s="55">
        <v>4214</v>
      </c>
      <c r="B368" s="87" t="s">
        <v>665</v>
      </c>
      <c r="C368" s="52" t="s">
        <v>758</v>
      </c>
      <c r="D368" s="244">
        <v>1132328</v>
      </c>
      <c r="E368" s="244">
        <v>1015489.19</v>
      </c>
      <c r="F368" s="54">
        <f t="shared" si="81"/>
        <v>89.681540154442871</v>
      </c>
    </row>
    <row r="369" spans="1:6" ht="12.75" customHeight="1" x14ac:dyDescent="0.2">
      <c r="A369" s="55">
        <v>422</v>
      </c>
      <c r="B369" s="87" t="s">
        <v>759</v>
      </c>
      <c r="C369" s="52" t="s">
        <v>760</v>
      </c>
      <c r="D369" s="53">
        <f t="shared" ref="D369:E369" si="101">SUM(D370:D377)</f>
        <v>848451</v>
      </c>
      <c r="E369" s="53">
        <f t="shared" si="101"/>
        <v>2550367.6399999997</v>
      </c>
      <c r="F369" s="54">
        <f t="shared" si="81"/>
        <v>300.59103472092079</v>
      </c>
    </row>
    <row r="370" spans="1:6" ht="12.75" customHeight="1" x14ac:dyDescent="0.2">
      <c r="A370" s="55">
        <v>4221</v>
      </c>
      <c r="B370" s="87" t="s">
        <v>669</v>
      </c>
      <c r="C370" s="52" t="s">
        <v>761</v>
      </c>
      <c r="D370" s="244">
        <v>243656</v>
      </c>
      <c r="E370" s="244">
        <v>410917.75</v>
      </c>
      <c r="F370" s="54">
        <f t="shared" si="81"/>
        <v>168.64667810355581</v>
      </c>
    </row>
    <row r="371" spans="1:6" ht="12.75" customHeight="1" x14ac:dyDescent="0.2">
      <c r="A371" s="55">
        <v>4222</v>
      </c>
      <c r="B371" s="87" t="s">
        <v>762</v>
      </c>
      <c r="C371" s="52" t="s">
        <v>763</v>
      </c>
      <c r="D371" s="244">
        <v>21475</v>
      </c>
      <c r="E371" s="244">
        <v>32847.29</v>
      </c>
      <c r="F371" s="54">
        <f t="shared" si="81"/>
        <v>152.95594877764844</v>
      </c>
    </row>
    <row r="372" spans="1:6" ht="12.75" customHeight="1" x14ac:dyDescent="0.2">
      <c r="A372" s="55">
        <v>4223</v>
      </c>
      <c r="B372" s="87" t="s">
        <v>673</v>
      </c>
      <c r="C372" s="52" t="s">
        <v>764</v>
      </c>
      <c r="D372" s="244">
        <v>19300</v>
      </c>
      <c r="E372" s="244">
        <v>94052.77</v>
      </c>
      <c r="F372" s="54">
        <f t="shared" si="81"/>
        <v>487.32005181347154</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c r="E375" s="244">
        <v>60346.19</v>
      </c>
      <c r="F375" s="54" t="str">
        <f t="shared" si="81"/>
        <v>-</v>
      </c>
    </row>
    <row r="376" spans="1:6" ht="12.75" customHeight="1" x14ac:dyDescent="0.2">
      <c r="A376" s="55">
        <v>4227</v>
      </c>
      <c r="B376" s="234" t="s">
        <v>681</v>
      </c>
      <c r="C376" s="52" t="s">
        <v>768</v>
      </c>
      <c r="D376" s="244">
        <v>564020</v>
      </c>
      <c r="E376" s="244">
        <v>1952203.64</v>
      </c>
      <c r="F376" s="54">
        <f t="shared" si="81"/>
        <v>346.12312329350021</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36335</v>
      </c>
      <c r="E378" s="53">
        <f t="shared" si="102"/>
        <v>19430.53</v>
      </c>
      <c r="F378" s="54">
        <f t="shared" si="81"/>
        <v>53.476069905050224</v>
      </c>
    </row>
    <row r="379" spans="1:6" ht="12.75" customHeight="1" x14ac:dyDescent="0.2">
      <c r="A379" s="55">
        <v>4231</v>
      </c>
      <c r="B379" s="87" t="s">
        <v>687</v>
      </c>
      <c r="C379" s="52" t="s">
        <v>772</v>
      </c>
      <c r="D379" s="244">
        <v>36335</v>
      </c>
      <c r="E379" s="244">
        <v>19430.53</v>
      </c>
      <c r="F379" s="54">
        <f t="shared" si="81"/>
        <v>53.476069905050224</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4300</v>
      </c>
      <c r="E383" s="53">
        <f t="shared" si="103"/>
        <v>0</v>
      </c>
      <c r="F383" s="54">
        <f t="shared" si="81"/>
        <v>0</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4300</v>
      </c>
      <c r="E385" s="244"/>
      <c r="F385" s="54">
        <f t="shared" si="81"/>
        <v>0</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1077900</v>
      </c>
      <c r="E391" s="53">
        <f t="shared" si="105"/>
        <v>1107593.75</v>
      </c>
      <c r="F391" s="54">
        <f t="shared" si="81"/>
        <v>102.7547778087021</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207125</v>
      </c>
      <c r="E393" s="244">
        <v>112187.5</v>
      </c>
      <c r="F393" s="54">
        <f t="shared" si="81"/>
        <v>54.164152082076043</v>
      </c>
    </row>
    <row r="394" spans="1:6" ht="12.75" customHeight="1" x14ac:dyDescent="0.2">
      <c r="A394" s="55">
        <v>4263</v>
      </c>
      <c r="B394" s="87" t="s">
        <v>717</v>
      </c>
      <c r="C394" s="52" t="s">
        <v>792</v>
      </c>
      <c r="D394" s="244">
        <v>814525</v>
      </c>
      <c r="E394" s="244">
        <v>697781.25</v>
      </c>
      <c r="F394" s="54">
        <f t="shared" si="81"/>
        <v>85.667260059543906</v>
      </c>
    </row>
    <row r="395" spans="1:6" ht="12.75" customHeight="1" x14ac:dyDescent="0.2">
      <c r="A395" s="55">
        <v>4264</v>
      </c>
      <c r="B395" s="87" t="s">
        <v>719</v>
      </c>
      <c r="C395" s="52" t="s">
        <v>793</v>
      </c>
      <c r="D395" s="244">
        <v>56250</v>
      </c>
      <c r="E395" s="244">
        <v>297625</v>
      </c>
      <c r="F395" s="54">
        <f t="shared" si="81"/>
        <v>529.11111111111109</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1390694</v>
      </c>
      <c r="E402" s="53">
        <f t="shared" si="109"/>
        <v>247889.35</v>
      </c>
      <c r="F402" s="54">
        <f t="shared" si="81"/>
        <v>17.824866577406677</v>
      </c>
    </row>
    <row r="403" spans="1:6" ht="12.75" customHeight="1" x14ac:dyDescent="0.2">
      <c r="A403" s="55">
        <v>451</v>
      </c>
      <c r="B403" s="87" t="s">
        <v>806</v>
      </c>
      <c r="C403" s="52" t="s">
        <v>807</v>
      </c>
      <c r="D403" s="244">
        <v>1390694</v>
      </c>
      <c r="E403" s="244">
        <v>247889.35</v>
      </c>
      <c r="F403" s="54">
        <f t="shared" si="81"/>
        <v>17.824866577406677</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10393388</v>
      </c>
      <c r="E408" s="53">
        <f t="shared" si="111"/>
        <v>5941077.3499999996</v>
      </c>
      <c r="F408" s="54">
        <f t="shared" si="81"/>
        <v>57.162085645219818</v>
      </c>
    </row>
    <row r="409" spans="1:6" ht="12.75" customHeight="1" x14ac:dyDescent="0.2">
      <c r="A409" s="55">
        <v>92212</v>
      </c>
      <c r="B409" s="87" t="s">
        <v>818</v>
      </c>
      <c r="C409" s="52" t="s">
        <v>819</v>
      </c>
      <c r="D409" s="244">
        <v>25192</v>
      </c>
      <c r="E409" s="244">
        <v>0</v>
      </c>
      <c r="F409" s="54">
        <f t="shared" si="81"/>
        <v>0</v>
      </c>
    </row>
    <row r="410" spans="1:6" ht="12.75" customHeight="1" x14ac:dyDescent="0.2">
      <c r="A410" s="55">
        <v>92222</v>
      </c>
      <c r="B410" s="87" t="s">
        <v>820</v>
      </c>
      <c r="C410" s="52" t="s">
        <v>821</v>
      </c>
      <c r="D410" s="244">
        <v>0</v>
      </c>
      <c r="E410" s="244">
        <v>2522786.9300000002</v>
      </c>
      <c r="F410" s="54" t="str">
        <f t="shared" si="81"/>
        <v>-</v>
      </c>
    </row>
    <row r="411" spans="1:6" ht="12.75" customHeight="1" x14ac:dyDescent="0.2">
      <c r="A411" s="55">
        <v>97</v>
      </c>
      <c r="B411" s="87" t="s">
        <v>822</v>
      </c>
      <c r="C411" s="52" t="s">
        <v>823</v>
      </c>
      <c r="D411" s="244">
        <v>0</v>
      </c>
      <c r="E411" s="244">
        <v>137231.32</v>
      </c>
      <c r="F411" s="54" t="str">
        <f t="shared" si="81"/>
        <v>-</v>
      </c>
    </row>
    <row r="412" spans="1:6" ht="12.75" customHeight="1" x14ac:dyDescent="0.2">
      <c r="A412" s="55" t="s">
        <v>603</v>
      </c>
      <c r="B412" s="87" t="s">
        <v>824</v>
      </c>
      <c r="C412" s="52" t="s">
        <v>825</v>
      </c>
      <c r="D412" s="53">
        <f>D6+D298</f>
        <v>51948094</v>
      </c>
      <c r="E412" s="53">
        <f>E6+E298</f>
        <v>57118673.080000006</v>
      </c>
      <c r="F412" s="54">
        <f t="shared" si="81"/>
        <v>109.95335667175779</v>
      </c>
    </row>
    <row r="413" spans="1:6" ht="12.75" customHeight="1" x14ac:dyDescent="0.2">
      <c r="A413" s="55" t="s">
        <v>603</v>
      </c>
      <c r="B413" s="87" t="s">
        <v>826</v>
      </c>
      <c r="C413" s="52" t="s">
        <v>827</v>
      </c>
      <c r="D413" s="53">
        <f t="shared" ref="D413:E413" si="112">D289+D350</f>
        <v>41382116</v>
      </c>
      <c r="E413" s="53">
        <f t="shared" si="112"/>
        <v>39726949.99000001</v>
      </c>
      <c r="F413" s="54">
        <f t="shared" si="81"/>
        <v>96.000286669729533</v>
      </c>
    </row>
    <row r="414" spans="1:6" ht="12.75" customHeight="1" x14ac:dyDescent="0.2">
      <c r="A414" s="55" t="s">
        <v>603</v>
      </c>
      <c r="B414" s="87" t="s">
        <v>828</v>
      </c>
      <c r="C414" s="52" t="s">
        <v>829</v>
      </c>
      <c r="D414" s="53">
        <f t="shared" ref="D414:E414" si="113">IF(D412&gt;=D413,D412-D413,0)</f>
        <v>10565978</v>
      </c>
      <c r="E414" s="53">
        <f t="shared" si="113"/>
        <v>17391723.089999996</v>
      </c>
      <c r="F414" s="54">
        <f t="shared" si="81"/>
        <v>164.60116697195465</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3998241</v>
      </c>
      <c r="E416" s="53">
        <f t="shared" si="115"/>
        <v>8271937.0600000005</v>
      </c>
      <c r="F416" s="54">
        <f t="shared" si="81"/>
        <v>206.88940611633967</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0</v>
      </c>
      <c r="E418" s="64">
        <f t="shared" si="117"/>
        <v>137231.32</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3069535</v>
      </c>
      <c r="E528" s="53">
        <f t="shared" si="148"/>
        <v>2316328.36</v>
      </c>
      <c r="F528" s="54">
        <f t="shared" si="119"/>
        <v>75.461865070768042</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16081</v>
      </c>
      <c r="E580" s="53">
        <f t="shared" si="162"/>
        <v>225444.04</v>
      </c>
      <c r="F580" s="54">
        <f t="shared" si="119"/>
        <v>1401.9279895528887</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16081</v>
      </c>
      <c r="E585" s="53">
        <f t="shared" si="164"/>
        <v>225444.04</v>
      </c>
      <c r="F585" s="54">
        <f t="shared" si="119"/>
        <v>1401.9279895528887</v>
      </c>
    </row>
    <row r="586" spans="1:6" ht="12.75" customHeight="1" x14ac:dyDescent="0.2">
      <c r="A586" s="55">
        <v>5321</v>
      </c>
      <c r="B586" s="87" t="s">
        <v>1165</v>
      </c>
      <c r="C586" s="52" t="s">
        <v>1166</v>
      </c>
      <c r="D586" s="244">
        <v>16081</v>
      </c>
      <c r="E586" s="244">
        <v>225444.04</v>
      </c>
      <c r="F586" s="54">
        <f t="shared" si="119"/>
        <v>1401.9279895528887</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3053454</v>
      </c>
      <c r="E593" s="53">
        <f t="shared" si="167"/>
        <v>2090884.32</v>
      </c>
      <c r="F593" s="54">
        <f t="shared" si="119"/>
        <v>68.476037955705252</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1880357</v>
      </c>
      <c r="E605" s="53">
        <f t="shared" si="171"/>
        <v>2090884.32</v>
      </c>
      <c r="F605" s="54">
        <f t="shared" si="119"/>
        <v>111.1961356274367</v>
      </c>
    </row>
    <row r="606" spans="1:6" ht="24" x14ac:dyDescent="0.2">
      <c r="A606" s="55">
        <v>5443</v>
      </c>
      <c r="B606" s="87" t="s">
        <v>1204</v>
      </c>
      <c r="C606" s="52" t="s">
        <v>1205</v>
      </c>
      <c r="D606" s="244">
        <v>1880357</v>
      </c>
      <c r="E606" s="244">
        <v>2090884.32</v>
      </c>
      <c r="F606" s="54">
        <f t="shared" si="119"/>
        <v>111.1961356274367</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1173097</v>
      </c>
      <c r="E617" s="53">
        <f t="shared" si="173"/>
        <v>0</v>
      </c>
      <c r="F617" s="54">
        <f t="shared" si="119"/>
        <v>0</v>
      </c>
    </row>
    <row r="618" spans="1:6" ht="12.75" customHeight="1" x14ac:dyDescent="0.2">
      <c r="A618" s="55">
        <v>5471</v>
      </c>
      <c r="B618" s="87" t="s">
        <v>1228</v>
      </c>
      <c r="C618" s="52" t="s">
        <v>1229</v>
      </c>
      <c r="D618" s="244">
        <v>1173097</v>
      </c>
      <c r="E618" s="244"/>
      <c r="F618" s="54">
        <f t="shared" si="119"/>
        <v>0</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3069535</v>
      </c>
      <c r="E636" s="53">
        <f t="shared" si="179"/>
        <v>2316328.36</v>
      </c>
      <c r="F636" s="54">
        <f t="shared" si="119"/>
        <v>75.461865070768042</v>
      </c>
    </row>
    <row r="637" spans="1:6" ht="12.75" customHeight="1" x14ac:dyDescent="0.2">
      <c r="A637" s="55">
        <v>92213</v>
      </c>
      <c r="B637" s="87" t="s">
        <v>1266</v>
      </c>
      <c r="C637" s="52" t="s">
        <v>1267</v>
      </c>
      <c r="D637" s="244">
        <v>1173108</v>
      </c>
      <c r="E637" s="244">
        <v>0</v>
      </c>
      <c r="F637" s="54">
        <f t="shared" si="119"/>
        <v>0</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51948094</v>
      </c>
      <c r="E639" s="53">
        <f t="shared" si="180"/>
        <v>57118673.080000006</v>
      </c>
      <c r="F639" s="54">
        <f t="shared" si="119"/>
        <v>109.95335667175779</v>
      </c>
    </row>
    <row r="640" spans="1:6" ht="12.75" customHeight="1" x14ac:dyDescent="0.2">
      <c r="A640" s="55" t="s">
        <v>603</v>
      </c>
      <c r="B640" s="87" t="s">
        <v>1272</v>
      </c>
      <c r="C640" s="52" t="s">
        <v>1273</v>
      </c>
      <c r="D640" s="53">
        <f t="shared" ref="D640:E640" si="181">D413+D528</f>
        <v>44451651</v>
      </c>
      <c r="E640" s="53">
        <f t="shared" si="181"/>
        <v>42043278.350000009</v>
      </c>
      <c r="F640" s="54">
        <f t="shared" si="119"/>
        <v>94.582040046161637</v>
      </c>
    </row>
    <row r="641" spans="1:6" ht="12.75" customHeight="1" x14ac:dyDescent="0.2">
      <c r="A641" s="55" t="s">
        <v>603</v>
      </c>
      <c r="B641" s="87" t="s">
        <v>1274</v>
      </c>
      <c r="C641" s="52" t="s">
        <v>1275</v>
      </c>
      <c r="D641" s="53">
        <f t="shared" ref="D641:E641" si="182">IF(D639&gt;=D640,D639-D640,0)</f>
        <v>7496443</v>
      </c>
      <c r="E641" s="53">
        <f t="shared" si="182"/>
        <v>15075394.729999997</v>
      </c>
      <c r="F641" s="54">
        <f t="shared" si="119"/>
        <v>201.10063839610328</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5171349</v>
      </c>
      <c r="E643" s="53">
        <f t="shared" si="184"/>
        <v>8271937.0600000005</v>
      </c>
      <c r="F643" s="54">
        <f t="shared" si="119"/>
        <v>159.95704525066864</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12667792</v>
      </c>
      <c r="E645" s="53">
        <f t="shared" si="186"/>
        <v>23347331.789999999</v>
      </c>
      <c r="F645" s="54">
        <f t="shared" si="119"/>
        <v>184.30466643279271</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3984587</v>
      </c>
      <c r="E647" s="245">
        <v>4063570.34</v>
      </c>
      <c r="F647" s="59">
        <f t="shared" si="119"/>
        <v>101.98222149497551</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7111602</v>
      </c>
      <c r="E649" s="244">
        <v>13791605.359999999</v>
      </c>
      <c r="F649" s="54">
        <f t="shared" ref="F649:F724" si="188">IF(D649&lt;&gt;0,IF(E649/D649&gt;=100,"&gt;&gt;100",E649/D649*100),"-")</f>
        <v>193.93106307130233</v>
      </c>
    </row>
    <row r="650" spans="1:6" ht="12.75" customHeight="1" x14ac:dyDescent="0.2">
      <c r="A650" s="55" t="s">
        <v>1291</v>
      </c>
      <c r="B650" s="87" t="s">
        <v>1292</v>
      </c>
      <c r="C650" s="52" t="s">
        <v>1291</v>
      </c>
      <c r="D650" s="244">
        <v>55780575</v>
      </c>
      <c r="E650" s="244">
        <v>63001059.200000003</v>
      </c>
      <c r="F650" s="54">
        <f t="shared" si="188"/>
        <v>112.94444203918658</v>
      </c>
    </row>
    <row r="651" spans="1:6" ht="12.75" customHeight="1" x14ac:dyDescent="0.2">
      <c r="A651" s="55" t="s">
        <v>1293</v>
      </c>
      <c r="B651" s="87" t="s">
        <v>1294</v>
      </c>
      <c r="C651" s="52" t="s">
        <v>1293</v>
      </c>
      <c r="D651" s="244">
        <v>48216246</v>
      </c>
      <c r="E651" s="244">
        <v>52429887.640000001</v>
      </c>
      <c r="F651" s="54">
        <f t="shared" si="188"/>
        <v>108.73904957262745</v>
      </c>
    </row>
    <row r="652" spans="1:6" ht="24" x14ac:dyDescent="0.2">
      <c r="A652" s="55">
        <v>11</v>
      </c>
      <c r="B652" s="87" t="s">
        <v>1295</v>
      </c>
      <c r="C652" s="52" t="s">
        <v>1296</v>
      </c>
      <c r="D652" s="53">
        <f t="shared" ref="D652:E652" si="189">+D649+D650-D651</f>
        <v>14675931</v>
      </c>
      <c r="E652" s="53">
        <f t="shared" si="189"/>
        <v>24362776.920000002</v>
      </c>
      <c r="F652" s="54">
        <f t="shared" si="188"/>
        <v>166.0049840790339</v>
      </c>
    </row>
    <row r="653" spans="1:6" ht="24" x14ac:dyDescent="0.2">
      <c r="A653" s="55" t="s">
        <v>603</v>
      </c>
      <c r="B653" s="87" t="s">
        <v>1297</v>
      </c>
      <c r="C653" s="52" t="s">
        <v>1298</v>
      </c>
      <c r="D653" s="266">
        <v>25</v>
      </c>
      <c r="E653" s="266">
        <v>27</v>
      </c>
      <c r="F653" s="54">
        <f t="shared" si="188"/>
        <v>108</v>
      </c>
    </row>
    <row r="654" spans="1:6" ht="24" x14ac:dyDescent="0.2">
      <c r="A654" s="55" t="s">
        <v>603</v>
      </c>
      <c r="B654" s="87" t="s">
        <v>1299</v>
      </c>
      <c r="C654" s="52" t="s">
        <v>1300</v>
      </c>
      <c r="D654" s="266">
        <v>0</v>
      </c>
      <c r="E654" s="266">
        <v>0</v>
      </c>
      <c r="F654" s="54" t="str">
        <f t="shared" si="188"/>
        <v>-</v>
      </c>
    </row>
    <row r="655" spans="1:6" ht="12.75" customHeight="1" x14ac:dyDescent="0.2">
      <c r="A655" s="55" t="s">
        <v>603</v>
      </c>
      <c r="B655" s="87" t="s">
        <v>1301</v>
      </c>
      <c r="C655" s="52" t="s">
        <v>1302</v>
      </c>
      <c r="D655" s="266">
        <v>22</v>
      </c>
      <c r="E655" s="266">
        <v>22</v>
      </c>
      <c r="F655" s="54">
        <f t="shared" si="188"/>
        <v>100</v>
      </c>
    </row>
    <row r="656" spans="1:6" ht="12.75" customHeight="1" x14ac:dyDescent="0.2">
      <c r="A656" s="55" t="s">
        <v>603</v>
      </c>
      <c r="B656" s="87" t="s">
        <v>1303</v>
      </c>
      <c r="C656" s="52" t="s">
        <v>1304</v>
      </c>
      <c r="D656" s="266">
        <v>0</v>
      </c>
      <c r="E656" s="266">
        <v>0</v>
      </c>
      <c r="F656" s="54" t="str">
        <f t="shared" si="188"/>
        <v>-</v>
      </c>
    </row>
    <row r="657" spans="1:6" ht="24" x14ac:dyDescent="0.2">
      <c r="A657" s="55" t="s">
        <v>1305</v>
      </c>
      <c r="B657" s="87" t="s">
        <v>1306</v>
      </c>
      <c r="C657" s="52" t="s">
        <v>1307</v>
      </c>
      <c r="D657" s="244">
        <v>205620</v>
      </c>
      <c r="E657" s="244">
        <v>221054.26</v>
      </c>
      <c r="F657" s="54">
        <f t="shared" si="188"/>
        <v>107.5062056220212</v>
      </c>
    </row>
    <row r="658" spans="1:6" ht="12.75" customHeight="1" x14ac:dyDescent="0.2">
      <c r="A658" s="55">
        <v>61315</v>
      </c>
      <c r="B658" s="87" t="s">
        <v>1308</v>
      </c>
      <c r="C658" s="52" t="s">
        <v>1309</v>
      </c>
      <c r="D658" s="244">
        <v>0</v>
      </c>
      <c r="E658" s="244">
        <v>0</v>
      </c>
      <c r="F658" s="54" t="str">
        <f t="shared" si="188"/>
        <v>-</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5105</v>
      </c>
      <c r="E660" s="244">
        <v>34516.94</v>
      </c>
      <c r="F660" s="54">
        <f t="shared" si="188"/>
        <v>676.13986287952991</v>
      </c>
    </row>
    <row r="661" spans="1:6" ht="12.75" customHeight="1" x14ac:dyDescent="0.2">
      <c r="A661" s="55">
        <v>63311</v>
      </c>
      <c r="B661" s="87" t="s">
        <v>1314</v>
      </c>
      <c r="C661" s="52" t="s">
        <v>1315</v>
      </c>
      <c r="D661" s="244">
        <v>0</v>
      </c>
      <c r="E661" s="244">
        <v>0</v>
      </c>
      <c r="F661" s="54" t="str">
        <f t="shared" si="188"/>
        <v>-</v>
      </c>
    </row>
    <row r="662" spans="1:6" ht="12.75" customHeight="1" x14ac:dyDescent="0.2">
      <c r="A662" s="55">
        <v>63312</v>
      </c>
      <c r="B662" s="87" t="s">
        <v>1316</v>
      </c>
      <c r="C662" s="52" t="s">
        <v>1317</v>
      </c>
      <c r="D662" s="244">
        <v>0</v>
      </c>
      <c r="E662" s="244">
        <v>75000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309043</v>
      </c>
      <c r="E665" s="244">
        <v>803866.57</v>
      </c>
      <c r="F665" s="54">
        <f t="shared" si="188"/>
        <v>260.11479632284181</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189925</v>
      </c>
      <c r="E694" s="244">
        <v>303167.2</v>
      </c>
      <c r="F694" s="54">
        <f t="shared" si="188"/>
        <v>159.62469395814139</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393317</v>
      </c>
      <c r="E698" s="244">
        <v>1773237.73</v>
      </c>
      <c r="F698" s="54">
        <f t="shared" si="188"/>
        <v>450.84187309473015</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14270</v>
      </c>
      <c r="E712" s="244">
        <v>10034.5</v>
      </c>
      <c r="F712" s="54">
        <f t="shared" si="188"/>
        <v>70.318850735809391</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8000</v>
      </c>
      <c r="F716" s="54" t="str">
        <f t="shared" si="188"/>
        <v>-</v>
      </c>
    </row>
    <row r="717" spans="1:6" ht="12.75" customHeight="1" x14ac:dyDescent="0.2">
      <c r="A717" s="55">
        <v>31215</v>
      </c>
      <c r="B717" s="87" t="s">
        <v>1408</v>
      </c>
      <c r="C717" s="52" t="s">
        <v>1409</v>
      </c>
      <c r="D717" s="244">
        <v>0</v>
      </c>
      <c r="E717" s="244">
        <v>9000</v>
      </c>
      <c r="F717" s="54" t="str">
        <f t="shared" si="188"/>
        <v>-</v>
      </c>
    </row>
    <row r="718" spans="1:6" ht="12.75" customHeight="1" x14ac:dyDescent="0.2">
      <c r="A718" s="55">
        <v>32121</v>
      </c>
      <c r="B718" s="87" t="s">
        <v>1410</v>
      </c>
      <c r="C718" s="52" t="s">
        <v>1411</v>
      </c>
      <c r="D718" s="244">
        <v>50344</v>
      </c>
      <c r="E718" s="244">
        <v>47339.8</v>
      </c>
      <c r="F718" s="54">
        <f t="shared" si="188"/>
        <v>94.032655331320527</v>
      </c>
    </row>
    <row r="719" spans="1:6" ht="12.75" customHeight="1" x14ac:dyDescent="0.2">
      <c r="A719" s="55" t="s">
        <v>1412</v>
      </c>
      <c r="B719" s="87" t="s">
        <v>1413</v>
      </c>
      <c r="C719" s="52" t="s">
        <v>1412</v>
      </c>
      <c r="D719" s="244">
        <v>31250</v>
      </c>
      <c r="E719" s="244">
        <v>12500</v>
      </c>
      <c r="F719" s="54">
        <f t="shared" si="188"/>
        <v>40</v>
      </c>
    </row>
    <row r="720" spans="1:6" ht="12.75" customHeight="1" x14ac:dyDescent="0.2">
      <c r="A720" s="55" t="s">
        <v>1414</v>
      </c>
      <c r="B720" s="87" t="s">
        <v>1415</v>
      </c>
      <c r="C720" s="52" t="s">
        <v>1414</v>
      </c>
      <c r="D720" s="244">
        <v>0</v>
      </c>
      <c r="E720" s="244">
        <v>36000</v>
      </c>
      <c r="F720" s="54" t="str">
        <f t="shared" si="188"/>
        <v>-</v>
      </c>
    </row>
    <row r="721" spans="1:6" ht="12.75" customHeight="1" x14ac:dyDescent="0.2">
      <c r="A721" s="55" t="s">
        <v>1416</v>
      </c>
      <c r="B721" s="87" t="s">
        <v>1417</v>
      </c>
      <c r="C721" s="52" t="s">
        <v>1416</v>
      </c>
      <c r="D721" s="244">
        <v>11371</v>
      </c>
      <c r="E721" s="244">
        <v>21191.89</v>
      </c>
      <c r="F721" s="54">
        <f t="shared" si="188"/>
        <v>186.36786562307623</v>
      </c>
    </row>
    <row r="722" spans="1:6" ht="12.75" customHeight="1" x14ac:dyDescent="0.2">
      <c r="A722" s="55" t="s">
        <v>1418</v>
      </c>
      <c r="B722" s="87" t="s">
        <v>1419</v>
      </c>
      <c r="C722" s="52" t="s">
        <v>1418</v>
      </c>
      <c r="D722" s="244">
        <v>363827</v>
      </c>
      <c r="E722" s="244">
        <v>372490.85</v>
      </c>
      <c r="F722" s="54">
        <f t="shared" si="188"/>
        <v>102.38131034805002</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109850</v>
      </c>
      <c r="E725" s="244">
        <v>164280.88</v>
      </c>
      <c r="F725" s="54">
        <f t="shared" ref="F725:F979" si="190">IF(D725&lt;&gt;0,IF(E725/D725&gt;=100,"&gt;&gt;100",E725/D725*100),"-")</f>
        <v>149.55018661811562</v>
      </c>
    </row>
    <row r="726" spans="1:6" ht="12.75" customHeight="1" x14ac:dyDescent="0.2">
      <c r="A726" s="55" t="s">
        <v>1426</v>
      </c>
      <c r="B726" s="87" t="s">
        <v>1427</v>
      </c>
      <c r="C726" s="52" t="s">
        <v>1426</v>
      </c>
      <c r="D726" s="244">
        <v>0</v>
      </c>
      <c r="E726" s="244">
        <v>4246.8</v>
      </c>
      <c r="F726" s="54" t="str">
        <f t="shared" si="190"/>
        <v>-</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186763</v>
      </c>
      <c r="E742" s="244">
        <v>122680.7</v>
      </c>
      <c r="F742" s="54">
        <f t="shared" si="190"/>
        <v>65.687903921012193</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0</v>
      </c>
      <c r="E764" s="244">
        <v>0</v>
      </c>
      <c r="F764" s="54" t="str">
        <f t="shared" si="190"/>
        <v>-</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68743</v>
      </c>
      <c r="E773" s="244">
        <v>0</v>
      </c>
      <c r="F773" s="54">
        <f t="shared" si="190"/>
        <v>0</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57850</v>
      </c>
      <c r="E816" s="244">
        <v>77150</v>
      </c>
      <c r="F816" s="54">
        <f t="shared" si="190"/>
        <v>133.362143474503</v>
      </c>
    </row>
    <row r="817" spans="1:6" ht="12.75" customHeight="1" x14ac:dyDescent="0.2">
      <c r="A817" s="55" t="s">
        <v>1608</v>
      </c>
      <c r="B817" s="87" t="s">
        <v>1609</v>
      </c>
      <c r="C817" s="52" t="s">
        <v>1608</v>
      </c>
      <c r="D817" s="244">
        <v>2000</v>
      </c>
      <c r="E817" s="244">
        <v>2000</v>
      </c>
      <c r="F817" s="54">
        <f t="shared" si="190"/>
        <v>100</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361100</v>
      </c>
      <c r="E819" s="244">
        <v>372500</v>
      </c>
      <c r="F819" s="54">
        <f t="shared" si="190"/>
        <v>103.15702021600666</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211500</v>
      </c>
      <c r="E821" s="244">
        <v>213000</v>
      </c>
      <c r="F821" s="54">
        <f t="shared" si="190"/>
        <v>100.70921985815602</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235232</v>
      </c>
      <c r="E823" s="244">
        <v>323537.32</v>
      </c>
      <c r="F823" s="54">
        <f t="shared" si="190"/>
        <v>137.53967147326895</v>
      </c>
    </row>
    <row r="824" spans="1:6" ht="12.75" customHeight="1" x14ac:dyDescent="0.2">
      <c r="A824" s="55">
        <v>37221</v>
      </c>
      <c r="B824" s="87" t="s">
        <v>1622</v>
      </c>
      <c r="C824" s="52" t="s">
        <v>1623</v>
      </c>
      <c r="D824" s="244">
        <v>37556</v>
      </c>
      <c r="E824" s="244">
        <v>64664.800000000003</v>
      </c>
      <c r="F824" s="54">
        <f t="shared" si="190"/>
        <v>172.18234103738419</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207000</v>
      </c>
      <c r="E828" s="244">
        <v>227500</v>
      </c>
      <c r="F828" s="54">
        <f t="shared" si="190"/>
        <v>109.90338164251207</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131565</v>
      </c>
      <c r="E830" s="244">
        <v>353441.23</v>
      </c>
      <c r="F830" s="54">
        <f t="shared" si="190"/>
        <v>268.64381104397069</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1880357</v>
      </c>
      <c r="E954" s="244">
        <v>2090884.32</v>
      </c>
      <c r="F954" s="54">
        <f t="shared" si="190"/>
        <v>111.1961356274367</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1173097</v>
      </c>
      <c r="E968" s="244">
        <v>0</v>
      </c>
      <c r="F968" s="54">
        <f t="shared" si="190"/>
        <v>0</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35" sqref="B3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4"/>
      <c r="B1" s="295"/>
      <c r="C1" s="294"/>
      <c r="D1" s="296"/>
      <c r="E1" s="296"/>
      <c r="F1" s="296"/>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7" t="s">
        <v>46</v>
      </c>
      <c r="B3" s="298" t="s">
        <v>38</v>
      </c>
      <c r="C3" s="299" t="s">
        <v>39</v>
      </c>
      <c r="D3" s="300" t="s">
        <v>1961</v>
      </c>
      <c r="E3" s="298" t="s">
        <v>1962</v>
      </c>
      <c r="F3" s="301" t="s">
        <v>49</v>
      </c>
    </row>
    <row r="4" spans="1:25" s="226" customFormat="1" ht="12" customHeight="1" x14ac:dyDescent="0.2">
      <c r="A4" s="283">
        <v>1</v>
      </c>
      <c r="B4" s="284">
        <v>2</v>
      </c>
      <c r="C4" s="285" t="s">
        <v>50</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89"/>
      <c r="B1" s="290"/>
      <c r="C1" s="289"/>
      <c r="D1" s="291"/>
      <c r="E1" s="291"/>
      <c r="F1" s="292"/>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79" t="s">
        <v>2531</v>
      </c>
      <c r="B3" s="280" t="s">
        <v>38</v>
      </c>
      <c r="C3" s="281" t="s">
        <v>39</v>
      </c>
      <c r="D3" s="280" t="s">
        <v>47</v>
      </c>
      <c r="E3" s="280" t="s">
        <v>48</v>
      </c>
      <c r="F3" s="282"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3">
        <v>1</v>
      </c>
      <c r="B4" s="284">
        <v>2</v>
      </c>
      <c r="C4" s="285" t="s">
        <v>50</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6"/>
      <c r="B1" s="277"/>
      <c r="C1" s="276"/>
      <c r="D1" s="278"/>
      <c r="E1" s="278"/>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9" t="s">
        <v>1940</v>
      </c>
      <c r="B3" s="280" t="s">
        <v>38</v>
      </c>
      <c r="C3" s="281" t="s">
        <v>39</v>
      </c>
      <c r="D3" s="280" t="s">
        <v>2784</v>
      </c>
      <c r="E3" s="282"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3">
        <v>1</v>
      </c>
      <c r="B4" s="284">
        <v>2</v>
      </c>
      <c r="C4" s="285" t="s">
        <v>50</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43" zoomScale="160" zoomScaleNormal="16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7"/>
      <c r="B1" s="277"/>
      <c r="C1" s="287"/>
      <c r="D1" s="278"/>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9" t="s">
        <v>1940</v>
      </c>
      <c r="B3" s="280" t="s">
        <v>38</v>
      </c>
      <c r="C3" s="281" t="s">
        <v>39</v>
      </c>
      <c r="D3" s="282" t="s">
        <v>2855</v>
      </c>
      <c r="E3" s="241"/>
      <c r="F3" s="241"/>
      <c r="G3" s="241"/>
      <c r="H3" s="241"/>
      <c r="I3" s="241"/>
      <c r="J3" s="241"/>
      <c r="K3" s="241"/>
      <c r="L3" s="241"/>
      <c r="M3" s="241"/>
      <c r="N3" s="241"/>
      <c r="O3" s="241"/>
      <c r="P3" s="241"/>
      <c r="Q3" s="241"/>
      <c r="R3" s="241"/>
      <c r="S3" s="241"/>
      <c r="T3" s="241"/>
      <c r="U3" s="241"/>
    </row>
    <row r="4" spans="1:24" s="243" customFormat="1" ht="12" x14ac:dyDescent="0.2">
      <c r="A4" s="283">
        <v>1</v>
      </c>
      <c r="B4" s="284">
        <v>2</v>
      </c>
      <c r="C4" s="284" t="s">
        <v>50</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13265342.359999999</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34402285.579999998</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26242015.780000001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3487698.07</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14581978.779999999</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194158.61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1280352.1200000001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294373.3</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6403454.9000000004</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8160269.7999999998</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41121130.479999997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27309183.43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3477652.21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15151341.949999999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194641.25</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1315275.8899999999</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294373.40000000002</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6875898.7300000004</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11721062.73</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2090884.32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2090884.32</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6546497.4600000009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6546497.4600000009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1229039.49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19802.53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5297655.4400000004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7</v>
      </c>
      <c r="G3" s="126">
        <f>IF(RefStr!C12&lt;&gt;"",INT(VALUE(MID(RefStr!C12,1,4))),0)</f>
        <v>2022</v>
      </c>
      <c r="H3" s="130">
        <f>IF(RefStr!C12&lt;&gt;"",INT(VALUE(MID(RefStr!C12,6,2))),0)</f>
        <v>9</v>
      </c>
      <c r="I3" s="131">
        <f>RefStr!C10</f>
        <v>22</v>
      </c>
      <c r="J3" s="132" t="str">
        <f>RefStr!H7</f>
        <v>DA</v>
      </c>
      <c r="K3" s="130" t="str">
        <f>RefStr!H9</f>
        <v>NE</v>
      </c>
      <c r="L3" s="130" t="str">
        <f>RefStr!H10</f>
        <v>NE</v>
      </c>
      <c r="M3" s="130" t="str">
        <f>RefStr!H8</f>
        <v>NE</v>
      </c>
      <c r="N3" s="130" t="str">
        <f>RefStr!H11</f>
        <v>DA</v>
      </c>
      <c r="O3" s="133">
        <f>RefStr!C6</f>
        <v>30777</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8"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8"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3213</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3218</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67" t="s">
        <v>3383</v>
      </c>
      <c r="B48" s="380" t="s">
        <v>3384</v>
      </c>
      <c r="C48" s="379"/>
      <c r="D48" s="4"/>
      <c r="E48" s="4"/>
      <c r="F48" s="4"/>
      <c r="G48" s="4"/>
      <c r="H48" s="4"/>
      <c r="I48" s="4"/>
      <c r="J48" s="4"/>
      <c r="K48" s="4"/>
      <c r="L48" s="4"/>
      <c r="M48" s="4"/>
      <c r="N48" s="4"/>
      <c r="O48" s="4"/>
      <c r="P48" s="4"/>
      <c r="Q48" s="4"/>
    </row>
    <row r="49" spans="1:17" ht="34.5" customHeight="1" x14ac:dyDescent="0.2">
      <c r="A49" s="267" t="s">
        <v>3385</v>
      </c>
      <c r="B49" s="378" t="s">
        <v>3386</v>
      </c>
      <c r="C49" s="379"/>
      <c r="D49" s="4"/>
      <c r="E49" s="4"/>
      <c r="F49" s="4"/>
      <c r="G49" s="4"/>
      <c r="H49" s="4"/>
      <c r="I49" s="4"/>
      <c r="J49" s="4"/>
      <c r="K49" s="4"/>
      <c r="L49" s="4"/>
      <c r="M49" s="4"/>
      <c r="N49" s="4"/>
      <c r="O49" s="4"/>
      <c r="P49" s="4"/>
      <c r="Q49" s="4"/>
    </row>
    <row r="50" spans="1:17" ht="34.5" customHeight="1" x14ac:dyDescent="0.2">
      <c r="A50" s="267" t="s">
        <v>3387</v>
      </c>
      <c r="B50" s="378" t="s">
        <v>3388</v>
      </c>
      <c r="C50" s="379"/>
      <c r="D50" s="4"/>
      <c r="E50" s="4"/>
      <c r="F50" s="4"/>
      <c r="G50" s="4"/>
      <c r="H50" s="4"/>
      <c r="I50" s="4"/>
      <c r="J50" s="4"/>
      <c r="K50" s="4"/>
      <c r="L50" s="4"/>
      <c r="M50" s="4"/>
      <c r="N50" s="4"/>
      <c r="O50" s="4"/>
      <c r="P50" s="4"/>
      <c r="Q50" s="4"/>
    </row>
    <row r="51" spans="1:17" ht="31.5" customHeight="1" x14ac:dyDescent="0.2">
      <c r="A51" s="267"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 Fičor</cp:lastModifiedBy>
  <cp:lastPrinted>2022-10-07T14:14:30Z</cp:lastPrinted>
  <dcterms:created xsi:type="dcterms:W3CDTF">2022-04-01T05:14:30Z</dcterms:created>
  <dcterms:modified xsi:type="dcterms:W3CDTF">2022-10-10T08:59:30Z</dcterms:modified>
</cp:coreProperties>
</file>